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02094\Desktop\電気設備学会\"/>
    </mc:Choice>
  </mc:AlternateContent>
  <xr:revisionPtr revIDLastSave="0" documentId="13_ncr:1_{C561ECFD-933C-48C8-929A-02C6BAB33DDB}" xr6:coauthVersionLast="47" xr6:coauthVersionMax="47" xr10:uidLastSave="{00000000-0000-0000-0000-000000000000}"/>
  <bookViews>
    <workbookView xWindow="-108" yWindow="-108" windowWidth="23256" windowHeight="14856" tabRatio="837" activeTab="1" xr2:uid="{00000000-000D-0000-FFFF-FFFF00000000}"/>
  </bookViews>
  <sheets>
    <sheet name="必ずお読みください" sheetId="28" r:id="rId1"/>
    <sheet name="「本表」電気設備のWLC原単位・係数" sheetId="29" r:id="rId2"/>
    <sheet name="「別表」第2編_電力設備工事" sheetId="37" r:id="rId3"/>
    <sheet name="「別表」第3編_受変電設備工事" sheetId="38" r:id="rId4"/>
    <sheet name="「別表」第4編_電力貯蔵設備工事" sheetId="39" r:id="rId5"/>
    <sheet name="「別表」第5編_発電設備工事" sheetId="40" r:id="rId6"/>
    <sheet name="「別表」第6編_通信・情報設備工事" sheetId="41" r:id="rId7"/>
    <sheet name="「別表」第7編_中央監視設備工事" sheetId="42" r:id="rId8"/>
    <sheet name="排出量原単位（AIJ-LCA）_電気設備抜粋_v102" sheetId="2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A131">#REF!</definedName>
    <definedName name="__A190">#REF!</definedName>
    <definedName name="__A200">#REF!</definedName>
    <definedName name="__A220">#REF!</definedName>
    <definedName name="__X010">#REF!</definedName>
    <definedName name="__X030">#REF!</definedName>
    <definedName name="__解体費">#REF!</definedName>
    <definedName name="__発生材_ｶﾞﾗ_処分費">#REF!</definedName>
    <definedName name="_20en_IDEA_export_format_基本フロー">#REF!</definedName>
    <definedName name="_20en_IDEA_export_format_製品完成">#REF!</definedName>
    <definedName name="_20en_IDEA_export_format_中間フロー">#REF!</definedName>
    <definedName name="_A131">#REF!</definedName>
    <definedName name="_A190">#REF!</definedName>
    <definedName name="_A200">#REF!</definedName>
    <definedName name="_A220">#REF!</definedName>
    <definedName name="_Fill" hidden="1">#REF!</definedName>
    <definedName name="_xlnm._FilterDatabase" localSheetId="1" hidden="1">「本表」電気設備のWLC原単位・係数!$A$1:$Z$206</definedName>
    <definedName name="_xlnm._FilterDatabase" hidden="1">'[1]家電担当者 '!$B$8:$R$8</definedName>
    <definedName name="_Key1" hidden="1">#REF!</definedName>
    <definedName name="_Key2" hidden="1">#REF!</definedName>
    <definedName name="_Order1" hidden="1">1</definedName>
    <definedName name="_Order2" hidden="1">1</definedName>
    <definedName name="_Sort" hidden="1">#REF!</definedName>
    <definedName name="_TK503">#REF!</definedName>
    <definedName name="_X010">#REF!</definedName>
    <definedName name="_X030">#REF!</definedName>
    <definedName name="\A">#REF!</definedName>
    <definedName name="\C">#REF!</definedName>
    <definedName name="\E">#REF!</definedName>
    <definedName name="\F">#REF!</definedName>
    <definedName name="\G">#REF!</definedName>
    <definedName name="\k">#N/A</definedName>
    <definedName name="\L">#REF!</definedName>
    <definedName name="\M">#REF!</definedName>
    <definedName name="\Q">#REF!</definedName>
    <definedName name="\R">#REF!</definedName>
    <definedName name="\S">#REF!</definedName>
    <definedName name="\T">#REF!</definedName>
    <definedName name="\X">#REF!</definedName>
    <definedName name="\Z">#REF!</definedName>
    <definedName name="●公開情報シート">#REF!</definedName>
    <definedName name="a" hidden="1">#REF!</definedName>
    <definedName name="aa">#REF!</definedName>
    <definedName name="Area51">[2]実数表示!$A$2:$D$806</definedName>
    <definedName name="AV">#REF!</definedName>
    <definedName name="CBWorkbookPriority" hidden="1">-206570108</definedName>
    <definedName name="CODE1">[3]資材構成!$B:$B</definedName>
    <definedName name="COST1">[3]資材構成!$X:$X</definedName>
    <definedName name="Ｆ_４">#REF!</definedName>
    <definedName name="FUKA1">[3]資材構成!$W:$W</definedName>
    <definedName name="ITV">#REF!</definedName>
    <definedName name="ｋｊ">#REF!</definedName>
    <definedName name="ｋｋ">[4]外部開口部!#REF!</definedName>
    <definedName name="ｋｓｋｓｋｋｓ">[4]外部開口部!#REF!</definedName>
    <definedName name="LAN設備">#REF!</definedName>
    <definedName name="LAN設備ﾒｰｶｰ">#REF!</definedName>
    <definedName name="ＮＰ_６．８">#REF!</definedName>
    <definedName name="Ｐ_５">#REF!</definedName>
    <definedName name="Ｐ_８">#REF!</definedName>
    <definedName name="phase1">[3]LCR･LCW集計!$AF$12</definedName>
    <definedName name="phase2">[3]LCR･LCW集計!$AF$13</definedName>
    <definedName name="_xlnm.Print_Area" localSheetId="3">「別表」第3編_受変電設備工事!$A$1:$M$429</definedName>
    <definedName name="_xlnm.Print_Area" localSheetId="4">「別表」第4編_電力貯蔵設備工事!$A$1:$M$136</definedName>
    <definedName name="_xlnm.Print_Area" localSheetId="5">「別表」第5編_発電設備工事!$A$1:$M$219</definedName>
    <definedName name="_xlnm.Print_Area" localSheetId="6">「別表」第6編_通信・情報設備工事!$A$1:$M$717</definedName>
    <definedName name="_xlnm.Print_Area" localSheetId="1">「本表」電気設備のWLC原単位・係数!$A$1:$AA$206</definedName>
    <definedName name="_xlnm.Print_Area">#REF!</definedName>
    <definedName name="_xlnm.Print_Titles" localSheetId="1">「本表」電気設備のWLC原単位・係数!$B:$F,「本表」電気設備のWLC原単位・係数!$1:$2</definedName>
    <definedName name="rinku">#REF!</definedName>
    <definedName name="SAN">#REF!</definedName>
    <definedName name="Sk">OFFSET([5]DATA!$K$2,0,0,COUNTA([5]DATA!$K$1:$K$65536)-1,1)</definedName>
    <definedName name="Sys_帳票作成ワークテーブル">#REF!</definedName>
    <definedName name="Ｔ_１０">#REF!</definedName>
    <definedName name="t_15">[4]外部開口部!#REF!</definedName>
    <definedName name="T_IDEAen_export_format2">#REF!</definedName>
    <definedName name="Tbl診断種別リスト">#REF!</definedName>
    <definedName name="Tbl単位リスト">#REF!</definedName>
    <definedName name="Tbl標準コスト率">#REF!</definedName>
    <definedName name="Tbl保全種別リスト">#REF!</definedName>
    <definedName name="Tb部材">#REF!</definedName>
    <definedName name="TES">OFFSET([6]DATA!$U$2,0,0,COUNTA([6]DATA!$U$1:$U$65536)-1,1)</definedName>
    <definedName name="TES工事">OFFSET([5]DATA!$U$2,0,0,COUNTA([5]DATA!$U$1:$U$65536)-1,1)</definedName>
    <definedName name="V_170">[7]価格変動率!#REF!</definedName>
    <definedName name="VE">OFFSET([8]データ!$F$3,0,0,COUNTA([8]データ!$F$1:$F$65536)-1,1)</definedName>
    <definedName name="virgin1">[3]資材構成!$Z:$Z</definedName>
    <definedName name="virgin2">[3]資材構成!$AA:$AA</definedName>
    <definedName name="WEIGHT1">[3]資材構成!$F:$F</definedName>
    <definedName name="xsd" hidden="1">#REF!</definedName>
    <definedName name="YON">#REF!</definedName>
    <definedName name="Z_0111E7B5_3E0B_11D4_8303_000102284B93_.wvu.PrintArea" hidden="1">#REF!</definedName>
    <definedName name="Z_011E7B5_3E0B_11D4_8303_000102284B94" hidden="1">#REF!</definedName>
    <definedName name="ｲﾝﾀｰﾎﾝ設備">#REF!</definedName>
    <definedName name="ｲﾝﾀｰﾎﾝ設備ﾒｰｶｰ">#REF!</definedName>
    <definedName name="カウント">#REF!</definedName>
    <definedName name="ｶﾞｽ設備">OFFSET([6]DATA!$I$2,0,0,COUNTA([6]DATA!$I$1:$I$65536)-1,1)</definedName>
    <definedName name="ｷｭｰﾋﾞｸﾙ">#REF!</definedName>
    <definedName name="ｺﾝﾃﾞﾝｻ">#REF!</definedName>
    <definedName name="ｺﾝﾃﾞﾝｻﾒｰｶｰ">#REF!</definedName>
    <definedName name="ﾃﾞｨｽﾎﾟｰｻﾞｰ">OFFSET([6]DATA!$F$2,0,0,COUNTA([6]DATA!$F$1:$F$65536)-1,1)</definedName>
    <definedName name="ﾃﾚﾋﾞ共聴">#REF!</definedName>
    <definedName name="ﾃﾚﾋﾞ設備">#REF!</definedName>
    <definedName name="ﾄｲﾚ手洗">OFFSET([6]DATA!$J$2,0,0,COUNTA([6]DATA!$J$1:$J$65536)-1,1)</definedName>
    <definedName name="ﾄﾗﾝｽ">#REF!</definedName>
    <definedName name="ﾄﾗﾝｽﾒｰｶｰ">#REF!</definedName>
    <definedName name="ﾅｰｽｺｰﾙ">#REF!</definedName>
    <definedName name="ﾊﾞｽ乾">OFFSET([6]DATA!$P$2,0,0,COUNTA([6]DATA!$P$1:$P$65536)-1,1)</definedName>
    <definedName name="ﾊﾞﾙｺﾆｰSK">OFFSET([6]DATA!$K$2,0,0,COUNTA([6]DATA!$K$1:$K$65536)-1,1)</definedName>
    <definedName name="ﾍﾞﾝﾄｷｬｯﾌﾟ">OFFSET([6]DATA!$S$2,0,0,COUNTA([6]DATA!$S$1:$S$65536)-1,1)</definedName>
    <definedName name="ﾐｽﾄｻｳﾅ">OFFSET([6]DATA!$Z$2,0,0,COUNTA([6]DATA!$Z$1:$Z$65536)-1,1)</definedName>
    <definedName name="モルタル">#REF!</definedName>
    <definedName name="ﾘｱｸﾄﾙ">#REF!</definedName>
    <definedName name="ﾘｱｸﾄﾙﾒｰｶｰ">#REF!</definedName>
    <definedName name="ﾚﾝｼﾞﾌｰﾄﾞ">OFFSET([6]DATA!$O$2,0,0,COUNTA([6]DATA!$O$1:$O$65536)-1,1)</definedName>
    <definedName name="医療６０">#REF!</definedName>
    <definedName name="医療６１">#REF!</definedName>
    <definedName name="医療６２">#REF!</definedName>
    <definedName name="一覧表">[9]一覧表!$A$1:$H$135</definedName>
    <definedName name="印刷">#REF!</definedName>
    <definedName name="印刷１">#REF!</definedName>
    <definedName name="印刷１から１０">#REF!</definedName>
    <definedName name="印刷１から１１">#REF!</definedName>
    <definedName name="印刷１から１２">#REF!</definedName>
    <definedName name="印刷１から１３">#REF!</definedName>
    <definedName name="印刷１から１４">#REF!</definedName>
    <definedName name="印刷１から１５">#REF!</definedName>
    <definedName name="印刷１から１６">#REF!</definedName>
    <definedName name="印刷１から１７">#REF!</definedName>
    <definedName name="印刷１から１８">#REF!</definedName>
    <definedName name="印刷１から１９">#REF!</definedName>
    <definedName name="印刷１から２">#REF!</definedName>
    <definedName name="印刷１から２０">#REF!</definedName>
    <definedName name="印刷１から２１">#REF!</definedName>
    <definedName name="印刷１から２２">#REF!</definedName>
    <definedName name="印刷１から２３">#REF!</definedName>
    <definedName name="印刷１から２４">#REF!</definedName>
    <definedName name="印刷１から２５">#REF!</definedName>
    <definedName name="印刷１から２６">#REF!</definedName>
    <definedName name="印刷１から２７">#REF!</definedName>
    <definedName name="印刷１から２８">#REF!</definedName>
    <definedName name="印刷１から２９">#REF!</definedName>
    <definedName name="印刷１から３">#REF!</definedName>
    <definedName name="印刷１から３０">#REF!</definedName>
    <definedName name="印刷１から３１">#REF!</definedName>
    <definedName name="印刷１から３２">#REF!</definedName>
    <definedName name="印刷１から３３">#REF!</definedName>
    <definedName name="印刷１から３４">#REF!</definedName>
    <definedName name="印刷１から３５">#REF!</definedName>
    <definedName name="印刷１から３６">#REF!</definedName>
    <definedName name="印刷１から３７">#REF!</definedName>
    <definedName name="印刷１から３８">#REF!</definedName>
    <definedName name="印刷１から３９">#REF!</definedName>
    <definedName name="印刷１から４">#REF!</definedName>
    <definedName name="印刷１から４０">#REF!</definedName>
    <definedName name="印刷１から４１">#REF!</definedName>
    <definedName name="印刷１から４２">#REF!</definedName>
    <definedName name="印刷１から４３">#REF!</definedName>
    <definedName name="印刷１から４４">#REF!</definedName>
    <definedName name="印刷１から４５">#REF!</definedName>
    <definedName name="印刷１から４６">#REF!</definedName>
    <definedName name="印刷１から４７">#REF!</definedName>
    <definedName name="印刷１から４８">#REF!</definedName>
    <definedName name="印刷１から４９">#REF!</definedName>
    <definedName name="印刷１から５">#REF!</definedName>
    <definedName name="印刷１から５０">#REF!</definedName>
    <definedName name="印刷１から６">#REF!</definedName>
    <definedName name="印刷１から７">#REF!</definedName>
    <definedName name="印刷１から８">#REF!</definedName>
    <definedName name="印刷１から９">#REF!</definedName>
    <definedName name="雨水処理">OFFSET([6]DATA!$Y$2,0,0,COUNTA([6]DATA!$Y$1:$Y$65536)-1,1)</definedName>
    <definedName name="雨水処理1">OFFSET([5]DATA!$Y$2,0,0,COUNTA([5]DATA!$Y$1:$Y$65536)-1,1)</definedName>
    <definedName name="衛code">[3]衛!$CE$10:$CE$74</definedName>
    <definedName name="衛kg">[3]衛!$CF$10:$CF$74</definedName>
    <definedName name="解体費">#REF!</definedName>
    <definedName name="回数">[10]検索表!#REF!</definedName>
    <definedName name="外部ＯＰ">#REF!</definedName>
    <definedName name="外部ﾓﾙﾀﾙ">#REF!</definedName>
    <definedName name="概算有無">OFFSET([8]データ!$C$3,0,0,COUNTA([8]データ!$C$1:$C$65536)-1,1)</definedName>
    <definedName name="格納">OFFSET([5]DATA!$W$2,0,0,COUNTA([5]DATA!$W$1:$W$65536)-1,1)</definedName>
    <definedName name="格納箱">OFFSET([6]DATA!$W$2,0,0,COUNTA([6]DATA!$W$1:$W$65536)-1,1)</definedName>
    <definedName name="換気">OFFSET([6]DATA!$X$2,0,0,COUNTA([6]DATA!$X$1:$X$65536)-1,1)</definedName>
    <definedName name="既成ｷｭｰﾋﾞｸﾙ">#REF!</definedName>
    <definedName name="既成配電盤">#REF!</definedName>
    <definedName name="機械警備">#REF!</definedName>
    <definedName name="給水方式">OFFSET([6]DATA!$A$2,0,0,COUNTA([6]DATA!$A$1:$A$65536)-1,1)</definedName>
    <definedName name="給湯箇所">OFFSET([6]DATA!$D$2,0,0,COUNTA([6]DATA!$D$1:$D$65536)-1,1)</definedName>
    <definedName name="給湯熱源">OFFSET([6]DATA!$H$2,0,0,COUNTA([6]DATA!$H$1:$H$65536)-1,1)</definedName>
    <definedName name="給湯能力">OFFSET([6]DATA!$C$2,0,0,COUNTA([6]DATA!$C$1:$C$65536)-1,1)</definedName>
    <definedName name="教育６０">#REF!</definedName>
    <definedName name="教育６１">#REF!</definedName>
    <definedName name="教育６２">#REF!</definedName>
    <definedName name="業者リスト">OFFSET([8]データ!$A$3,0,0,COUNTA([8]データ!$A$1:$A$65536)-1,1)</definedName>
    <definedName name="金入印刷">#REF!</definedName>
    <definedName name="金抜印刷">#REF!</definedName>
    <definedName name="空code">[3]空!$CE$10:$CE$76</definedName>
    <definedName name="空kg">[3]空!$CF$10:$CF$76</definedName>
    <definedName name="空調実装">OFFSET([6]DATA!$M$2,0,0,COUNTA([6]DATA!$M$1:$M$65536)-1,1)</definedName>
    <definedName name="警備保障機器">#REF!</definedName>
    <definedName name="建築code1">'[3]入力-2'!$E$10:$E$122</definedName>
    <definedName name="建築入力">'[3]入力-2'!$E$10:$O$122</definedName>
    <definedName name="建築入力1">'[3]入力-2'!$N$10:$N$122</definedName>
    <definedName name="建築入力2">'[3]入力-2'!$O$10:$O$122</definedName>
    <definedName name="建築品目code">[3]資材構成!$AS$4:$AS$511</definedName>
    <definedName name="建築品目code2">[3]資材構成!$BK$4:$BK$511</definedName>
    <definedName name="建築品目kgA1">[3]資材構成!$AU$4:$AU$511</definedName>
    <definedName name="建築品目kgA2">[3]資材構成!$AV$4:$AV$511</definedName>
    <definedName name="建築品目kgA3">[3]資材構成!$AW$4:$AW$511</definedName>
    <definedName name="建築品目kgA4">[3]資材構成!$AX$4:$AX$511</definedName>
    <definedName name="建築品目kgA5">[3]資材構成!$AY$4:$AY$511</definedName>
    <definedName name="建築品目kgA6">[3]資材構成!$AZ$4:$AZ$511</definedName>
    <definedName name="建築品目kgB1">[3]資材構成!$BM$4:$BM$511</definedName>
    <definedName name="建築品目kgB2">[3]資材構成!$BN$4:$BN$511</definedName>
    <definedName name="建築品目kgB3">[3]資材構成!$BO$4:$BO$511</definedName>
    <definedName name="建築品目kgB4">[3]資材構成!$BP$4:$BP$511</definedName>
    <definedName name="建築品目kgB5">[3]資材構成!$BQ$4:$BQ$511</definedName>
    <definedName name="建築品目kgB6">[3]資材構成!$BR$4:$BR$511</definedName>
    <definedName name="見積一覧表">[11]一覧表!$A$3:$G$58</definedName>
    <definedName name="見積形態">OFFSET([8]データ!$D$3,0,0,COUNTA([8]データ!$D$1:$D$65536)-1,1)</definedName>
    <definedName name="構造">OFFSET([8]データ!$H$3,0,0,COUNTA([8]データ!$H$1:$H$65536)-1,1)</definedName>
    <definedName name="資材原単">[12]⑬原単位!$A$2:$L$2</definedName>
    <definedName name="事業部">[10]検索表!$F$67:$F$1346</definedName>
    <definedName name="自動火災報知">#REF!</definedName>
    <definedName name="自動火災報知ﾒｰｶｰ">#REF!</definedName>
    <definedName name="遮音ｼｰﾄ箇所">OFFSET([6]DATA!$G$2,0,0,COUNTA([6]DATA!$G$1:$G$65536)-1,1)</definedName>
    <definedName name="集中検針">#REF!</definedName>
    <definedName name="住戸内給水・給湯">OFFSET([6]DATA!$B$2,0,0,COUNTA([6]DATA!$B$1:$B$65536)-1,1)</definedName>
    <definedName name="住宅情報盤ﾒｰｶｰ">#REF!</definedName>
    <definedName name="住宅分電盤">#REF!</definedName>
    <definedName name="処理code1">[3]発生品目別分析!$Z$5:$Z$74</definedName>
    <definedName name="処理code2">[3]発生品目別分析!$AN$5:$AN$74</definedName>
    <definedName name="床暖">OFFSET([6]DATA!$N$2,0,0,COUNTA([6]DATA!$N$1:$N$65536)-1,1)</definedName>
    <definedName name="昇code">[3]昇!$CE$10:$CE$12</definedName>
    <definedName name="昇kg">[3]昇!$CF$10:$CF$12</definedName>
    <definedName name="消防設備">OFFSET([6]DATA!$V$2,0,0,COUNTA([6]DATA!$V$1:$V$65536)-1,1)</definedName>
    <definedName name="消防特例">OFFSET([6]DATA!$L$2,0,0,COUNTA([6]DATA!$L$1:$L$65536)-1,1)</definedName>
    <definedName name="照明器具PanaLv">#REF!</definedName>
    <definedName name="照明器具UpLv">#REF!</definedName>
    <definedName name="図面">OFFSET([8]データ!$E$3,0,0,COUNTA([8]データ!$E$1:$E$65536)-1,1)</definedName>
    <definedName name="製作ｷｭｰﾋﾞｸﾙ">#REF!</definedName>
    <definedName name="製作配電盤">#REF!</definedName>
    <definedName name="石油製品">#REF!</definedName>
    <definedName name="設備品目code">[3]設備LCW分析!$K$6:$K$223</definedName>
    <definedName name="設備品目kg1">[3]設備LCW分析!$M$6:$M$223</definedName>
    <definedName name="設備品目kg2">[3]設備LCW分析!$N$6:$N$223</definedName>
    <definedName name="設備品目kg3">[3]設備LCW分析!$O$6:$O$223</definedName>
    <definedName name="設備品目kg4">[3]設備LCW分析!$P$6:$P$223</definedName>
    <definedName name="総括表へ">#REF!</definedName>
    <definedName name="他サビ６０">#REF!</definedName>
    <definedName name="他サビ６１">#REF!</definedName>
    <definedName name="他サビ６２">#REF!</definedName>
    <definedName name="他構成比">#REF!</definedName>
    <definedName name="太陽光発電">#REF!</definedName>
    <definedName name="担当者">OFFSET([8]データ!$J$3,0,0,COUNTA([8]データ!$J$1:$J$65536)-1,1)</definedName>
    <definedName name="蓄電池">#REF!</definedName>
    <definedName name="蓄電池ﾒｰｶｰ">#REF!</definedName>
    <definedName name="駐車管制">#REF!</definedName>
    <definedName name="庁舎">#N/A</definedName>
    <definedName name="電code">[3]電!$CE$10:$CE$65</definedName>
    <definedName name="電kg">[3]電!$CF$10:$CF$65</definedName>
    <definedName name="電気時計">#REF!</definedName>
    <definedName name="電気錠">#REF!</definedName>
    <definedName name="電話設備">#REF!</definedName>
    <definedName name="電話設備ﾒｰｶｰ">#REF!</definedName>
    <definedName name="湯能力">OFFSET([5]DATA!$C$2,0,0,COUNTA([5]DATA!$C$1:$C$65536)-1,1)</definedName>
    <definedName name="内部ＯＰ">#REF!</definedName>
    <definedName name="内部ﾓﾙﾀﾙ">#REF!</definedName>
    <definedName name="内訳B01_B01">#REF!</definedName>
    <definedName name="内訳B01_B02">#REF!</definedName>
    <definedName name="内訳B01_B03">#REF!</definedName>
    <definedName name="内訳B01_B04">#REF!</definedName>
    <definedName name="内訳B01_B05">#REF!</definedName>
    <definedName name="内訳B01_B06">#REF!</definedName>
    <definedName name="内訳B01_B07">#REF!</definedName>
    <definedName name="内訳B01_B08">#REF!</definedName>
    <definedName name="内訳B01_B09">#REF!</definedName>
    <definedName name="内訳B01_B10">#REF!</definedName>
    <definedName name="内訳B01_B11">#REF!</definedName>
    <definedName name="内訳C01_C01">#REF!</definedName>
    <definedName name="内訳C01_C02">#REF!</definedName>
    <definedName name="内訳C01_C03">#REF!</definedName>
    <definedName name="内訳C01_C04">#REF!</definedName>
    <definedName name="内訳C01_C05">#REF!</definedName>
    <definedName name="内訳C01_C06">#REF!</definedName>
    <definedName name="内訳C01_C07">#REF!</definedName>
    <definedName name="内訳C01_C08">#REF!</definedName>
    <definedName name="内訳C01_C09">#REF!</definedName>
    <definedName name="内訳C01_C10">#REF!</definedName>
    <definedName name="内訳C01_C11">#REF!</definedName>
    <definedName name="内訳D01_D01">#REF!</definedName>
    <definedName name="内訳D01_D02">#REF!</definedName>
    <definedName name="内訳D01_D03">#REF!</definedName>
    <definedName name="内訳D01_D04">#REF!</definedName>
    <definedName name="内訳D01_D05">#REF!</definedName>
    <definedName name="内訳D01_D06">#REF!</definedName>
    <definedName name="内訳D01_D07">#REF!</definedName>
    <definedName name="内訳D01_D08">#REF!</definedName>
    <definedName name="内訳D01_D09">#REF!</definedName>
    <definedName name="内訳D01_D10">#REF!</definedName>
    <definedName name="内訳D01_D11">#REF!</definedName>
    <definedName name="内訳E01_E01">#REF!</definedName>
    <definedName name="内訳E01_E02">#REF!</definedName>
    <definedName name="内訳E01_E03">#REF!</definedName>
    <definedName name="内訳E01_E04">#REF!</definedName>
    <definedName name="内訳E01_E05">#REF!</definedName>
    <definedName name="内訳E01_E06">#REF!</definedName>
    <definedName name="内訳E01_E07">#REF!</definedName>
    <definedName name="内訳E01_E08">#REF!</definedName>
    <definedName name="内訳E01_E09">#REF!</definedName>
    <definedName name="内訳E01_E10">#REF!</definedName>
    <definedName name="内訳E01_E11">#REF!</definedName>
    <definedName name="内訳F01_F01">#REF!</definedName>
    <definedName name="内訳F01_F02">#REF!</definedName>
    <definedName name="内訳F01_F03">#REF!</definedName>
    <definedName name="内訳F01_F04">#REF!</definedName>
    <definedName name="内訳F01_F05">#REF!</definedName>
    <definedName name="内訳F01_F06">#REF!</definedName>
    <definedName name="内訳F01_F07">#REF!</definedName>
    <definedName name="内訳F01_F08">#REF!</definedName>
    <definedName name="内訳F01_F09">#REF!</definedName>
    <definedName name="内訳F01_F10">#REF!</definedName>
    <definedName name="内訳F01_F11">#REF!</definedName>
    <definedName name="内訳G01_G01">#REF!</definedName>
    <definedName name="内訳G01_G02">#REF!</definedName>
    <definedName name="内訳G01_G03">#REF!</definedName>
    <definedName name="内訳G01_G04">#REF!</definedName>
    <definedName name="内訳G01_G05">#REF!</definedName>
    <definedName name="内訳G01_G06">#REF!</definedName>
    <definedName name="内訳G01_G07">#REF!</definedName>
    <definedName name="内訳G01_G08">#REF!</definedName>
    <definedName name="内訳G01_G09">#REF!</definedName>
    <definedName name="内訳G01_G10">#REF!</definedName>
    <definedName name="内訳G01_G11">#REF!</definedName>
    <definedName name="入退室管理">#REF!</definedName>
    <definedName name="排水竪管管材">OFFSET([6]DATA!$E$2,0,0,COUNTA([6]DATA!$E$1:$E$65536)-1,1)</definedName>
    <definedName name="配電盤">#REF!</definedName>
    <definedName name="発生材_ｶﾞﾗ_処分費">#REF!</definedName>
    <definedName name="発電機">#REF!</definedName>
    <definedName name="発電機ﾒｰｶｰ">#REF!</definedName>
    <definedName name="範囲">[13]実数表示.DAT!$A$2:$D$169</definedName>
    <definedName name="避雷針">#REF!</definedName>
    <definedName name="表">#REF!</definedName>
    <definedName name="複合原単位data_area">[3]複合原単位!$A$6:$L$248</definedName>
    <definedName name="保留１">#REF!</definedName>
    <definedName name="保留13">#REF!</definedName>
    <definedName name="保留２">#REF!</definedName>
    <definedName name="保留３">#REF!</definedName>
    <definedName name="保留４">#REF!</definedName>
    <definedName name="保留５">#REF!</definedName>
    <definedName name="保留６">#REF!</definedName>
    <definedName name="保留９">#REF!</definedName>
    <definedName name="放送設備">#REF!</definedName>
    <definedName name="放送設備ﾒｰｶｰ">#REF!</definedName>
    <definedName name="枚数">#REF!</definedName>
    <definedName name="無停電電源装置">#REF!</definedName>
    <definedName name="無停電電源装置ﾒｰｶｰ">#REF!</definedName>
    <definedName name="名前">[10]検索表!$E$67:$E$77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26" l="1"/>
  <c r="E23" i="26"/>
  <c r="E22" i="26"/>
  <c r="R89" i="29"/>
  <c r="E677" i="41"/>
  <c r="E676" i="41"/>
  <c r="E675" i="41"/>
  <c r="E672" i="41"/>
  <c r="E564" i="41"/>
  <c r="D515" i="41"/>
  <c r="E337" i="41"/>
  <c r="E336" i="41"/>
  <c r="E324" i="41"/>
  <c r="D324" i="41"/>
  <c r="E226" i="41"/>
  <c r="E225" i="41"/>
  <c r="E224" i="41"/>
  <c r="F12" i="41"/>
  <c r="E12" i="41"/>
  <c r="H12" i="41" s="1"/>
  <c r="G11" i="41"/>
  <c r="H11" i="41" s="1"/>
  <c r="F11" i="41"/>
  <c r="E11" i="41"/>
  <c r="G10" i="41"/>
  <c r="F10" i="41"/>
  <c r="E10" i="41"/>
  <c r="H10" i="41" s="1"/>
  <c r="H9" i="41"/>
  <c r="E9" i="41"/>
  <c r="H8" i="41"/>
  <c r="E8" i="41"/>
  <c r="E7" i="41"/>
  <c r="H7" i="41" s="1"/>
  <c r="G203" i="40"/>
  <c r="G202" i="40"/>
  <c r="G201" i="40"/>
  <c r="G200" i="40"/>
  <c r="G199" i="40"/>
  <c r="G198" i="40"/>
  <c r="H172" i="40"/>
  <c r="I172" i="40" s="1"/>
  <c r="H171" i="40"/>
  <c r="I171" i="40" s="1"/>
  <c r="I170" i="40"/>
  <c r="H170" i="40"/>
  <c r="I169" i="40"/>
  <c r="H169" i="40"/>
  <c r="H168" i="40"/>
  <c r="I168" i="40" s="1"/>
  <c r="H142" i="40"/>
  <c r="G142" i="40"/>
  <c r="H141" i="40"/>
  <c r="G141" i="40"/>
  <c r="H140" i="40"/>
  <c r="G140" i="40"/>
  <c r="H139" i="40"/>
  <c r="G139" i="40"/>
  <c r="H138" i="40"/>
  <c r="G138" i="40"/>
  <c r="M67" i="40"/>
  <c r="M66" i="40"/>
  <c r="M65" i="40"/>
  <c r="M64" i="40"/>
  <c r="I51" i="40"/>
  <c r="I50" i="40"/>
  <c r="I49" i="40"/>
  <c r="I48" i="40"/>
  <c r="I47" i="40"/>
  <c r="I46" i="40"/>
  <c r="I45" i="40"/>
  <c r="I44" i="40"/>
  <c r="I43" i="40"/>
  <c r="I42" i="40"/>
  <c r="I41" i="40"/>
  <c r="I40" i="40"/>
  <c r="I39" i="40"/>
  <c r="E65" i="39"/>
  <c r="B65" i="39"/>
  <c r="E64" i="39"/>
  <c r="B64" i="39"/>
  <c r="E63" i="39"/>
  <c r="B63" i="39"/>
  <c r="E62" i="39"/>
  <c r="B62" i="39"/>
  <c r="E61" i="39"/>
  <c r="B61" i="39"/>
  <c r="E60" i="39"/>
  <c r="B60" i="39"/>
  <c r="E59" i="39"/>
  <c r="B59" i="39"/>
  <c r="E308" i="38"/>
  <c r="E306" i="38"/>
  <c r="E1090" i="37"/>
  <c r="D1090" i="37"/>
  <c r="E1089" i="37"/>
  <c r="D1089" i="37"/>
  <c r="G840" i="37"/>
  <c r="G839" i="37"/>
  <c r="G838" i="37"/>
  <c r="G837" i="37"/>
  <c r="B545" i="37"/>
  <c r="D118" i="37"/>
  <c r="D117" i="37"/>
  <c r="D116" i="37"/>
  <c r="D115" i="37"/>
  <c r="D114" i="37"/>
  <c r="D113" i="37"/>
  <c r="D112" i="37"/>
  <c r="R29" i="29"/>
  <c r="Q29" i="29"/>
  <c r="P29" i="29"/>
  <c r="M29" i="29"/>
  <c r="L29" i="29"/>
  <c r="K29" i="29"/>
  <c r="I29" i="29"/>
  <c r="J29" i="29" s="1"/>
  <c r="Q56" i="29"/>
  <c r="P56" i="29"/>
  <c r="M56" i="29"/>
  <c r="L56" i="29"/>
  <c r="K56" i="29"/>
  <c r="I56" i="29"/>
  <c r="J56" i="29" s="1"/>
  <c r="Q55" i="29"/>
  <c r="P55" i="29"/>
  <c r="L55" i="29"/>
  <c r="K55" i="29"/>
  <c r="I55" i="29"/>
  <c r="J55" i="29" s="1"/>
  <c r="Q54" i="29"/>
  <c r="P54" i="29"/>
  <c r="M54" i="29"/>
  <c r="L54" i="29"/>
  <c r="K54" i="29"/>
  <c r="I54" i="29"/>
  <c r="J54" i="29" s="1"/>
  <c r="M55" i="29" l="1"/>
  <c r="R206" i="29"/>
  <c r="Q206" i="29"/>
  <c r="R205" i="29"/>
  <c r="Q205" i="29"/>
  <c r="R204" i="29"/>
  <c r="Q204" i="29"/>
  <c r="R203" i="29"/>
  <c r="Q203" i="29"/>
  <c r="R202" i="29"/>
  <c r="Q202" i="29"/>
  <c r="R201" i="29"/>
  <c r="Q201" i="29"/>
  <c r="R200" i="29"/>
  <c r="Q200" i="29"/>
  <c r="R199" i="29"/>
  <c r="Q199" i="29"/>
  <c r="R198" i="29"/>
  <c r="Q198" i="29"/>
  <c r="R197" i="29"/>
  <c r="Q197" i="29"/>
  <c r="R196" i="29"/>
  <c r="Q196" i="29"/>
  <c r="R195" i="29"/>
  <c r="Q195" i="29"/>
  <c r="R194" i="29"/>
  <c r="Q194" i="29"/>
  <c r="R193" i="29"/>
  <c r="Q193" i="29"/>
  <c r="R192" i="29"/>
  <c r="Q192" i="29"/>
  <c r="R191" i="29"/>
  <c r="Q191" i="29"/>
  <c r="R190" i="29"/>
  <c r="Q190" i="29"/>
  <c r="R189" i="29"/>
  <c r="Q189" i="29"/>
  <c r="R188" i="29"/>
  <c r="Q188" i="29"/>
  <c r="R187" i="29"/>
  <c r="Q187" i="29"/>
  <c r="R186" i="29"/>
  <c r="Q186" i="29"/>
  <c r="R185" i="29"/>
  <c r="Q185" i="29"/>
  <c r="R184" i="29"/>
  <c r="Q184" i="29"/>
  <c r="R183" i="29"/>
  <c r="Q183" i="29"/>
  <c r="R182" i="29"/>
  <c r="Q182" i="29"/>
  <c r="R181" i="29"/>
  <c r="Q181" i="29"/>
  <c r="R180" i="29"/>
  <c r="Q180" i="29"/>
  <c r="R179" i="29"/>
  <c r="Q179" i="29"/>
  <c r="R178" i="29"/>
  <c r="Q178" i="29"/>
  <c r="R177" i="29"/>
  <c r="Q177" i="29"/>
  <c r="R176" i="29"/>
  <c r="Q176" i="29"/>
  <c r="R175" i="29"/>
  <c r="Q175" i="29"/>
  <c r="R174" i="29"/>
  <c r="Q174" i="29"/>
  <c r="R173" i="29"/>
  <c r="Q173" i="29"/>
  <c r="R172" i="29"/>
  <c r="Q172" i="29"/>
  <c r="R171" i="29"/>
  <c r="Q171" i="29"/>
  <c r="R170" i="29"/>
  <c r="Q170" i="29"/>
  <c r="R169" i="29"/>
  <c r="Q169" i="29"/>
  <c r="R168" i="29"/>
  <c r="Q168" i="29"/>
  <c r="R167" i="29"/>
  <c r="Q167" i="29"/>
  <c r="R166" i="29"/>
  <c r="Q166" i="29"/>
  <c r="R165" i="29"/>
  <c r="Q165" i="29"/>
  <c r="R164" i="29"/>
  <c r="Q164" i="29"/>
  <c r="R163" i="29"/>
  <c r="Q163" i="29"/>
  <c r="R162" i="29"/>
  <c r="Q162" i="29"/>
  <c r="R161" i="29"/>
  <c r="Q161" i="29"/>
  <c r="R160" i="29"/>
  <c r="Q160" i="29"/>
  <c r="R159" i="29"/>
  <c r="Q159" i="29"/>
  <c r="R158" i="29"/>
  <c r="Q158" i="29"/>
  <c r="R157" i="29"/>
  <c r="Q157" i="29"/>
  <c r="R156" i="29"/>
  <c r="Q156" i="29"/>
  <c r="R155" i="29"/>
  <c r="Q155" i="29"/>
  <c r="R154" i="29"/>
  <c r="Q154" i="29"/>
  <c r="R153" i="29"/>
  <c r="Q153" i="29"/>
  <c r="R152" i="29"/>
  <c r="Q152" i="29"/>
  <c r="R151" i="29"/>
  <c r="Q151" i="29"/>
  <c r="R150" i="29"/>
  <c r="Q150" i="29"/>
  <c r="R149" i="29"/>
  <c r="Q149" i="29"/>
  <c r="R148" i="29"/>
  <c r="Q148" i="29"/>
  <c r="R147" i="29"/>
  <c r="Q147" i="29"/>
  <c r="R146" i="29"/>
  <c r="Q146" i="29"/>
  <c r="R145" i="29"/>
  <c r="Q145" i="29"/>
  <c r="R144" i="29"/>
  <c r="Q144" i="29"/>
  <c r="R143" i="29"/>
  <c r="Q143" i="29"/>
  <c r="R142" i="29"/>
  <c r="Q142" i="29"/>
  <c r="R141" i="29"/>
  <c r="Q141" i="29"/>
  <c r="R140" i="29"/>
  <c r="Q140" i="29"/>
  <c r="R139" i="29"/>
  <c r="Q139" i="29"/>
  <c r="R138" i="29"/>
  <c r="Q138" i="29"/>
  <c r="R137" i="29"/>
  <c r="Q137" i="29"/>
  <c r="R136" i="29"/>
  <c r="Q136" i="29"/>
  <c r="R135" i="29"/>
  <c r="Q135" i="29"/>
  <c r="R134" i="29"/>
  <c r="Q134" i="29"/>
  <c r="R133" i="29"/>
  <c r="Q133" i="29"/>
  <c r="R132" i="29"/>
  <c r="Q132" i="29"/>
  <c r="R131" i="29"/>
  <c r="Q131" i="29"/>
  <c r="R130" i="29"/>
  <c r="Q130" i="29"/>
  <c r="R129" i="29"/>
  <c r="Q129" i="29"/>
  <c r="R128" i="29"/>
  <c r="Q128" i="29"/>
  <c r="R127" i="29"/>
  <c r="Q127" i="29"/>
  <c r="R126" i="29"/>
  <c r="Q126" i="29"/>
  <c r="R125" i="29"/>
  <c r="Q125" i="29"/>
  <c r="R124" i="29"/>
  <c r="Q124" i="29"/>
  <c r="R123" i="29"/>
  <c r="Q123" i="29"/>
  <c r="R122" i="29"/>
  <c r="Q122" i="29"/>
  <c r="R121" i="29"/>
  <c r="Q121" i="29"/>
  <c r="Q120" i="29"/>
  <c r="Q119" i="29"/>
  <c r="R118" i="29"/>
  <c r="Q118" i="29"/>
  <c r="R117" i="29"/>
  <c r="Q117" i="29"/>
  <c r="R116" i="29"/>
  <c r="Q116" i="29"/>
  <c r="R115" i="29"/>
  <c r="Q115" i="29"/>
  <c r="R114" i="29"/>
  <c r="Q114" i="29"/>
  <c r="R113" i="29"/>
  <c r="Q113" i="29"/>
  <c r="Q112" i="29"/>
  <c r="R111" i="29"/>
  <c r="Q111" i="29"/>
  <c r="R110" i="29"/>
  <c r="Q110" i="29"/>
  <c r="R109" i="29"/>
  <c r="Q109" i="29"/>
  <c r="R108" i="29"/>
  <c r="Q108" i="29"/>
  <c r="R107" i="29"/>
  <c r="Q107" i="29"/>
  <c r="R106" i="29"/>
  <c r="Q106" i="29"/>
  <c r="R105" i="29"/>
  <c r="Q105" i="29"/>
  <c r="R104" i="29"/>
  <c r="Q104" i="29"/>
  <c r="R103" i="29"/>
  <c r="Q103" i="29"/>
  <c r="R102" i="29"/>
  <c r="Q102" i="29"/>
  <c r="Q101" i="29"/>
  <c r="Q100" i="29"/>
  <c r="Q99" i="29"/>
  <c r="Q98" i="29"/>
  <c r="R97" i="29"/>
  <c r="Q97" i="29"/>
  <c r="Q96" i="29"/>
  <c r="R95" i="29"/>
  <c r="Q95" i="29"/>
  <c r="Q94" i="29"/>
  <c r="Q93" i="29"/>
  <c r="Q92" i="29"/>
  <c r="R91" i="29"/>
  <c r="Q91" i="29"/>
  <c r="R90" i="29"/>
  <c r="Q90" i="29"/>
  <c r="Q89" i="29"/>
  <c r="R88" i="29"/>
  <c r="Q88" i="29"/>
  <c r="R87" i="29"/>
  <c r="Q87" i="29"/>
  <c r="R86" i="29"/>
  <c r="Q86" i="29"/>
  <c r="R85" i="29"/>
  <c r="Q85" i="29"/>
  <c r="R84" i="29"/>
  <c r="Q84" i="29"/>
  <c r="Q83" i="29"/>
  <c r="Q82" i="29"/>
  <c r="R81" i="29"/>
  <c r="Q81" i="29"/>
  <c r="R80" i="29"/>
  <c r="Q80" i="29"/>
  <c r="R79" i="29"/>
  <c r="Q79" i="29"/>
  <c r="R78" i="29"/>
  <c r="Q78" i="29"/>
  <c r="R77" i="29"/>
  <c r="Q77" i="29"/>
  <c r="R76" i="29"/>
  <c r="Q76" i="29"/>
  <c r="R75" i="29"/>
  <c r="Q75" i="29"/>
  <c r="R74" i="29"/>
  <c r="Q74" i="29"/>
  <c r="R73" i="29"/>
  <c r="Q73" i="29"/>
  <c r="R72" i="29"/>
  <c r="Q72" i="29"/>
  <c r="Q71" i="29"/>
  <c r="R70" i="29"/>
  <c r="Q70" i="29"/>
  <c r="R69" i="29"/>
  <c r="Q69" i="29"/>
  <c r="R68" i="29"/>
  <c r="Q68" i="29"/>
  <c r="R67" i="29"/>
  <c r="Q67" i="29"/>
  <c r="R66" i="29"/>
  <c r="Q66" i="29"/>
  <c r="Q65" i="29"/>
  <c r="Q64" i="29"/>
  <c r="Q63" i="29"/>
  <c r="Q62" i="29"/>
  <c r="Q61" i="29"/>
  <c r="Q60" i="29"/>
  <c r="Q59" i="29"/>
  <c r="Q58" i="29"/>
  <c r="Q57" i="29"/>
  <c r="Q53" i="29"/>
  <c r="R52" i="29"/>
  <c r="Q52" i="29"/>
  <c r="R51" i="29"/>
  <c r="Q51" i="29"/>
  <c r="R50" i="29"/>
  <c r="Q50" i="29"/>
  <c r="R49" i="29"/>
  <c r="Q49" i="29"/>
  <c r="R48" i="29"/>
  <c r="Q48" i="29"/>
  <c r="R47" i="29"/>
  <c r="Q47" i="29"/>
  <c r="R46" i="29"/>
  <c r="Q46" i="29"/>
  <c r="R45" i="29"/>
  <c r="Q45" i="29"/>
  <c r="R44" i="29"/>
  <c r="Q44" i="29"/>
  <c r="R43" i="29"/>
  <c r="Q43" i="29"/>
  <c r="R42" i="29"/>
  <c r="Q42" i="29"/>
  <c r="R41" i="29"/>
  <c r="Q41" i="29"/>
  <c r="R40" i="29"/>
  <c r="Q40" i="29"/>
  <c r="R39" i="29"/>
  <c r="Q39" i="29"/>
  <c r="R38" i="29"/>
  <c r="Q38" i="29"/>
  <c r="R37" i="29"/>
  <c r="Q37" i="29"/>
  <c r="R36" i="29"/>
  <c r="Q36" i="29"/>
  <c r="R35" i="29"/>
  <c r="Q35" i="29"/>
  <c r="R34" i="29"/>
  <c r="Q34" i="29"/>
  <c r="R33" i="29"/>
  <c r="Q33" i="29"/>
  <c r="R32" i="29"/>
  <c r="Q32" i="29"/>
  <c r="R31" i="29"/>
  <c r="Q31" i="29"/>
  <c r="R30" i="29"/>
  <c r="Q30" i="29"/>
  <c r="R28" i="29"/>
  <c r="Q28" i="29"/>
  <c r="R27" i="29"/>
  <c r="Q27" i="29"/>
  <c r="R26" i="29"/>
  <c r="Q26" i="29"/>
  <c r="R25" i="29"/>
  <c r="Q25" i="29"/>
  <c r="R24" i="29"/>
  <c r="Q24" i="29"/>
  <c r="R23" i="29"/>
  <c r="Q23" i="29"/>
  <c r="R22" i="29"/>
  <c r="Q22" i="29"/>
  <c r="R21" i="29"/>
  <c r="Q21" i="29"/>
  <c r="R20" i="29"/>
  <c r="Q20" i="29"/>
  <c r="R19" i="29"/>
  <c r="Q19" i="29"/>
  <c r="R18" i="29"/>
  <c r="Q18" i="29"/>
  <c r="R17" i="29"/>
  <c r="Q17" i="29"/>
  <c r="R16" i="29"/>
  <c r="Q16" i="29"/>
  <c r="R15" i="29"/>
  <c r="Q15" i="29"/>
  <c r="R14" i="29"/>
  <c r="Q14" i="29"/>
  <c r="R13" i="29"/>
  <c r="Q13" i="29"/>
  <c r="R12" i="29"/>
  <c r="Q12" i="29"/>
  <c r="R11" i="29"/>
  <c r="Q11" i="29"/>
  <c r="R10" i="29"/>
  <c r="Q10" i="29"/>
  <c r="R9" i="29"/>
  <c r="Q9" i="29"/>
  <c r="R8" i="29"/>
  <c r="Q8" i="29"/>
  <c r="R7" i="29"/>
  <c r="Q7" i="29"/>
  <c r="R6" i="29"/>
  <c r="Q6" i="29"/>
  <c r="R5" i="29"/>
  <c r="Q5" i="29"/>
  <c r="R4" i="29"/>
  <c r="Q4" i="29"/>
  <c r="R3" i="29"/>
  <c r="Q3" i="29"/>
  <c r="H23" i="26"/>
  <c r="R120" i="29" s="1"/>
  <c r="R119" i="29" l="1"/>
  <c r="R63" i="29"/>
  <c r="R83" i="29"/>
  <c r="R58" i="29"/>
  <c r="R82" i="29"/>
  <c r="R92" i="29"/>
  <c r="R96" i="29"/>
  <c r="R100" i="29"/>
  <c r="R112" i="29"/>
  <c r="R54" i="29"/>
  <c r="R55" i="29"/>
  <c r="R56" i="29"/>
  <c r="R99" i="29"/>
  <c r="R53" i="29"/>
  <c r="R60" i="29"/>
  <c r="R64" i="29"/>
  <c r="R71" i="29"/>
  <c r="R93" i="29"/>
  <c r="R101" i="29"/>
  <c r="R57" i="29"/>
  <c r="R61" i="29"/>
  <c r="R65" i="29"/>
  <c r="R62" i="29"/>
  <c r="R59" i="29"/>
  <c r="R94" i="29"/>
  <c r="R98" i="29"/>
  <c r="I116" i="29"/>
  <c r="J116" i="29" s="1"/>
  <c r="K116" i="29"/>
  <c r="I117" i="29"/>
  <c r="J117" i="29" s="1"/>
  <c r="K117" i="29"/>
  <c r="I118" i="29"/>
  <c r="J118" i="29" s="1"/>
  <c r="K118" i="29"/>
  <c r="P206" i="29" l="1"/>
  <c r="M206" i="29"/>
  <c r="L206" i="29"/>
  <c r="K206" i="29"/>
  <c r="I206" i="29"/>
  <c r="J206" i="29" s="1"/>
  <c r="P205" i="29"/>
  <c r="M205" i="29"/>
  <c r="L205" i="29"/>
  <c r="K205" i="29"/>
  <c r="I205" i="29"/>
  <c r="J205" i="29" s="1"/>
  <c r="P204" i="29"/>
  <c r="M204" i="29"/>
  <c r="L204" i="29"/>
  <c r="K204" i="29"/>
  <c r="I204" i="29"/>
  <c r="J204" i="29" s="1"/>
  <c r="P203" i="29"/>
  <c r="M203" i="29"/>
  <c r="L203" i="29"/>
  <c r="K203" i="29"/>
  <c r="I203" i="29"/>
  <c r="J203" i="29" s="1"/>
  <c r="P202" i="29"/>
  <c r="M202" i="29"/>
  <c r="L202" i="29"/>
  <c r="K202" i="29"/>
  <c r="I202" i="29"/>
  <c r="J202" i="29" s="1"/>
  <c r="P201" i="29"/>
  <c r="M201" i="29"/>
  <c r="L201" i="29"/>
  <c r="K201" i="29"/>
  <c r="I201" i="29"/>
  <c r="J201" i="29" s="1"/>
  <c r="P200" i="29"/>
  <c r="M200" i="29"/>
  <c r="L200" i="29"/>
  <c r="K200" i="29"/>
  <c r="I200" i="29"/>
  <c r="J200" i="29" s="1"/>
  <c r="P199" i="29"/>
  <c r="M199" i="29"/>
  <c r="L199" i="29"/>
  <c r="K199" i="29"/>
  <c r="I199" i="29"/>
  <c r="J199" i="29" s="1"/>
  <c r="P198" i="29"/>
  <c r="M198" i="29"/>
  <c r="L198" i="29"/>
  <c r="K198" i="29"/>
  <c r="I198" i="29"/>
  <c r="J198" i="29" s="1"/>
  <c r="P197" i="29"/>
  <c r="M197" i="29"/>
  <c r="L197" i="29"/>
  <c r="K197" i="29"/>
  <c r="I197" i="29"/>
  <c r="J197" i="29" s="1"/>
  <c r="P196" i="29"/>
  <c r="M196" i="29"/>
  <c r="L196" i="29"/>
  <c r="K196" i="29"/>
  <c r="I196" i="29"/>
  <c r="J196" i="29" s="1"/>
  <c r="P195" i="29"/>
  <c r="M195" i="29"/>
  <c r="L195" i="29"/>
  <c r="K195" i="29"/>
  <c r="I195" i="29"/>
  <c r="J195" i="29" s="1"/>
  <c r="P194" i="29"/>
  <c r="M194" i="29"/>
  <c r="L194" i="29"/>
  <c r="K194" i="29"/>
  <c r="I194" i="29"/>
  <c r="J194" i="29" s="1"/>
  <c r="P193" i="29"/>
  <c r="M193" i="29"/>
  <c r="L193" i="29"/>
  <c r="K193" i="29"/>
  <c r="I193" i="29"/>
  <c r="J193" i="29" s="1"/>
  <c r="P192" i="29"/>
  <c r="M192" i="29"/>
  <c r="L192" i="29"/>
  <c r="K192" i="29"/>
  <c r="I192" i="29"/>
  <c r="J192" i="29" s="1"/>
  <c r="P191" i="29"/>
  <c r="M191" i="29"/>
  <c r="L191" i="29"/>
  <c r="K191" i="29"/>
  <c r="I191" i="29"/>
  <c r="J191" i="29" s="1"/>
  <c r="P190" i="29"/>
  <c r="M190" i="29"/>
  <c r="L190" i="29"/>
  <c r="K190" i="29"/>
  <c r="I190" i="29"/>
  <c r="J190" i="29" s="1"/>
  <c r="P189" i="29"/>
  <c r="M189" i="29"/>
  <c r="L189" i="29"/>
  <c r="K189" i="29"/>
  <c r="I189" i="29"/>
  <c r="J189" i="29" s="1"/>
  <c r="P188" i="29"/>
  <c r="M188" i="29"/>
  <c r="L188" i="29"/>
  <c r="K188" i="29"/>
  <c r="I188" i="29"/>
  <c r="J188" i="29" s="1"/>
  <c r="P187" i="29"/>
  <c r="M187" i="29"/>
  <c r="L187" i="29"/>
  <c r="K187" i="29"/>
  <c r="I187" i="29"/>
  <c r="J187" i="29" s="1"/>
  <c r="P186" i="29"/>
  <c r="M186" i="29"/>
  <c r="L186" i="29"/>
  <c r="K186" i="29"/>
  <c r="I186" i="29"/>
  <c r="J186" i="29" s="1"/>
  <c r="P185" i="29"/>
  <c r="M185" i="29"/>
  <c r="L185" i="29"/>
  <c r="K185" i="29"/>
  <c r="I185" i="29"/>
  <c r="J185" i="29" s="1"/>
  <c r="P184" i="29"/>
  <c r="M184" i="29"/>
  <c r="L184" i="29"/>
  <c r="K184" i="29"/>
  <c r="I184" i="29"/>
  <c r="J184" i="29" s="1"/>
  <c r="P183" i="29"/>
  <c r="M183" i="29"/>
  <c r="L183" i="29"/>
  <c r="K183" i="29"/>
  <c r="I183" i="29"/>
  <c r="J183" i="29" s="1"/>
  <c r="P182" i="29"/>
  <c r="M182" i="29"/>
  <c r="L182" i="29"/>
  <c r="K182" i="29"/>
  <c r="I182" i="29"/>
  <c r="J182" i="29" s="1"/>
  <c r="P181" i="29"/>
  <c r="M181" i="29"/>
  <c r="L181" i="29"/>
  <c r="K181" i="29"/>
  <c r="I181" i="29"/>
  <c r="J181" i="29" s="1"/>
  <c r="P180" i="29"/>
  <c r="M180" i="29"/>
  <c r="L180" i="29"/>
  <c r="K180" i="29"/>
  <c r="I180" i="29"/>
  <c r="J180" i="29" s="1"/>
  <c r="P179" i="29"/>
  <c r="M179" i="29"/>
  <c r="L179" i="29"/>
  <c r="K179" i="29"/>
  <c r="I179" i="29"/>
  <c r="J179" i="29" s="1"/>
  <c r="P178" i="29"/>
  <c r="M178" i="29"/>
  <c r="L178" i="29"/>
  <c r="K178" i="29"/>
  <c r="I178" i="29"/>
  <c r="J178" i="29" s="1"/>
  <c r="P177" i="29"/>
  <c r="M177" i="29"/>
  <c r="L177" i="29"/>
  <c r="K177" i="29"/>
  <c r="I177" i="29"/>
  <c r="J177" i="29" s="1"/>
  <c r="P176" i="29"/>
  <c r="M176" i="29"/>
  <c r="L176" i="29"/>
  <c r="K176" i="29"/>
  <c r="I176" i="29"/>
  <c r="J176" i="29" s="1"/>
  <c r="P175" i="29"/>
  <c r="M175" i="29"/>
  <c r="L175" i="29"/>
  <c r="K175" i="29"/>
  <c r="I175" i="29"/>
  <c r="J175" i="29" s="1"/>
  <c r="P174" i="29"/>
  <c r="M174" i="29"/>
  <c r="L174" i="29"/>
  <c r="K174" i="29"/>
  <c r="I174" i="29"/>
  <c r="J174" i="29" s="1"/>
  <c r="P173" i="29"/>
  <c r="M173" i="29"/>
  <c r="L173" i="29"/>
  <c r="K173" i="29"/>
  <c r="I173" i="29"/>
  <c r="J173" i="29" s="1"/>
  <c r="P172" i="29"/>
  <c r="M172" i="29"/>
  <c r="L172" i="29"/>
  <c r="K172" i="29"/>
  <c r="I172" i="29"/>
  <c r="J172" i="29" s="1"/>
  <c r="P171" i="29"/>
  <c r="M171" i="29"/>
  <c r="L171" i="29"/>
  <c r="K171" i="29"/>
  <c r="I171" i="29"/>
  <c r="J171" i="29" s="1"/>
  <c r="P170" i="29"/>
  <c r="M170" i="29"/>
  <c r="L170" i="29"/>
  <c r="K170" i="29"/>
  <c r="I170" i="29"/>
  <c r="J170" i="29" s="1"/>
  <c r="P169" i="29"/>
  <c r="M169" i="29"/>
  <c r="L169" i="29"/>
  <c r="K169" i="29"/>
  <c r="I169" i="29"/>
  <c r="J169" i="29" s="1"/>
  <c r="P168" i="29"/>
  <c r="M168" i="29"/>
  <c r="L168" i="29"/>
  <c r="K168" i="29"/>
  <c r="I168" i="29"/>
  <c r="J168" i="29" s="1"/>
  <c r="P167" i="29"/>
  <c r="M167" i="29"/>
  <c r="L167" i="29"/>
  <c r="K167" i="29"/>
  <c r="I167" i="29"/>
  <c r="J167" i="29" s="1"/>
  <c r="P166" i="29"/>
  <c r="M166" i="29"/>
  <c r="L166" i="29"/>
  <c r="K166" i="29"/>
  <c r="I166" i="29"/>
  <c r="J166" i="29" s="1"/>
  <c r="P165" i="29"/>
  <c r="M165" i="29"/>
  <c r="L165" i="29"/>
  <c r="K165" i="29"/>
  <c r="I165" i="29"/>
  <c r="J165" i="29" s="1"/>
  <c r="P164" i="29"/>
  <c r="M164" i="29"/>
  <c r="L164" i="29"/>
  <c r="K164" i="29"/>
  <c r="I164" i="29"/>
  <c r="J164" i="29" s="1"/>
  <c r="P163" i="29"/>
  <c r="M163" i="29"/>
  <c r="L163" i="29"/>
  <c r="K163" i="29"/>
  <c r="I163" i="29"/>
  <c r="J163" i="29" s="1"/>
  <c r="P162" i="29"/>
  <c r="M162" i="29"/>
  <c r="L162" i="29"/>
  <c r="K162" i="29"/>
  <c r="I162" i="29"/>
  <c r="J162" i="29" s="1"/>
  <c r="P161" i="29"/>
  <c r="M161" i="29"/>
  <c r="L161" i="29"/>
  <c r="K161" i="29"/>
  <c r="I161" i="29"/>
  <c r="J161" i="29" s="1"/>
  <c r="P160" i="29"/>
  <c r="M160" i="29"/>
  <c r="L160" i="29"/>
  <c r="K160" i="29"/>
  <c r="I160" i="29"/>
  <c r="J160" i="29" s="1"/>
  <c r="P159" i="29"/>
  <c r="M159" i="29"/>
  <c r="L159" i="29"/>
  <c r="K159" i="29"/>
  <c r="I159" i="29"/>
  <c r="J159" i="29" s="1"/>
  <c r="P158" i="29"/>
  <c r="M158" i="29"/>
  <c r="L158" i="29"/>
  <c r="K158" i="29"/>
  <c r="I158" i="29"/>
  <c r="J158" i="29" s="1"/>
  <c r="P157" i="29"/>
  <c r="M157" i="29"/>
  <c r="L157" i="29"/>
  <c r="K157" i="29"/>
  <c r="I157" i="29"/>
  <c r="J157" i="29" s="1"/>
  <c r="P156" i="29"/>
  <c r="M156" i="29"/>
  <c r="L156" i="29"/>
  <c r="K156" i="29"/>
  <c r="I156" i="29"/>
  <c r="J156" i="29" s="1"/>
  <c r="P155" i="29"/>
  <c r="M155" i="29"/>
  <c r="L155" i="29"/>
  <c r="K155" i="29"/>
  <c r="I155" i="29"/>
  <c r="J155" i="29" s="1"/>
  <c r="P154" i="29"/>
  <c r="M154" i="29"/>
  <c r="L154" i="29"/>
  <c r="K154" i="29"/>
  <c r="I154" i="29"/>
  <c r="J154" i="29" s="1"/>
  <c r="P153" i="29"/>
  <c r="M153" i="29"/>
  <c r="L153" i="29"/>
  <c r="K153" i="29"/>
  <c r="I153" i="29"/>
  <c r="J153" i="29" s="1"/>
  <c r="P152" i="29"/>
  <c r="M152" i="29"/>
  <c r="L152" i="29"/>
  <c r="K152" i="29"/>
  <c r="I152" i="29"/>
  <c r="J152" i="29" s="1"/>
  <c r="P151" i="29"/>
  <c r="M151" i="29"/>
  <c r="L151" i="29"/>
  <c r="K151" i="29"/>
  <c r="I151" i="29"/>
  <c r="J151" i="29" s="1"/>
  <c r="P150" i="29"/>
  <c r="M150" i="29"/>
  <c r="L150" i="29"/>
  <c r="K150" i="29"/>
  <c r="I150" i="29"/>
  <c r="J150" i="29" s="1"/>
  <c r="P149" i="29"/>
  <c r="M149" i="29"/>
  <c r="L149" i="29"/>
  <c r="K149" i="29"/>
  <c r="I149" i="29"/>
  <c r="J149" i="29" s="1"/>
  <c r="P148" i="29"/>
  <c r="M148" i="29"/>
  <c r="L148" i="29"/>
  <c r="K148" i="29"/>
  <c r="I148" i="29"/>
  <c r="J148" i="29" s="1"/>
  <c r="P147" i="29"/>
  <c r="M147" i="29"/>
  <c r="L147" i="29"/>
  <c r="K147" i="29"/>
  <c r="I147" i="29"/>
  <c r="J147" i="29" s="1"/>
  <c r="P146" i="29"/>
  <c r="M146" i="29"/>
  <c r="L146" i="29"/>
  <c r="K146" i="29"/>
  <c r="I146" i="29"/>
  <c r="J146" i="29" s="1"/>
  <c r="P145" i="29"/>
  <c r="M145" i="29"/>
  <c r="L145" i="29"/>
  <c r="K145" i="29"/>
  <c r="I145" i="29"/>
  <c r="J145" i="29" s="1"/>
  <c r="P144" i="29"/>
  <c r="M144" i="29"/>
  <c r="L144" i="29"/>
  <c r="K144" i="29"/>
  <c r="I144" i="29"/>
  <c r="J144" i="29" s="1"/>
  <c r="P143" i="29"/>
  <c r="M143" i="29"/>
  <c r="L143" i="29"/>
  <c r="K143" i="29"/>
  <c r="I143" i="29"/>
  <c r="J143" i="29" s="1"/>
  <c r="P142" i="29"/>
  <c r="M142" i="29"/>
  <c r="L142" i="29"/>
  <c r="K142" i="29"/>
  <c r="I142" i="29"/>
  <c r="J142" i="29" s="1"/>
  <c r="P141" i="29"/>
  <c r="M141" i="29"/>
  <c r="L141" i="29"/>
  <c r="K141" i="29"/>
  <c r="I141" i="29"/>
  <c r="J141" i="29" s="1"/>
  <c r="P140" i="29"/>
  <c r="M140" i="29"/>
  <c r="L140" i="29"/>
  <c r="K140" i="29"/>
  <c r="I140" i="29"/>
  <c r="J140" i="29" s="1"/>
  <c r="P139" i="29"/>
  <c r="M139" i="29"/>
  <c r="L139" i="29"/>
  <c r="K139" i="29"/>
  <c r="I139" i="29"/>
  <c r="J139" i="29" s="1"/>
  <c r="P138" i="29"/>
  <c r="M138" i="29"/>
  <c r="L138" i="29"/>
  <c r="K138" i="29"/>
  <c r="I138" i="29"/>
  <c r="J138" i="29" s="1"/>
  <c r="P137" i="29"/>
  <c r="M137" i="29"/>
  <c r="L137" i="29"/>
  <c r="K137" i="29"/>
  <c r="I137" i="29"/>
  <c r="J137" i="29" s="1"/>
  <c r="P136" i="29"/>
  <c r="M136" i="29"/>
  <c r="L136" i="29"/>
  <c r="K136" i="29"/>
  <c r="I136" i="29"/>
  <c r="J136" i="29" s="1"/>
  <c r="P135" i="29"/>
  <c r="M135" i="29"/>
  <c r="L135" i="29"/>
  <c r="K135" i="29"/>
  <c r="I135" i="29"/>
  <c r="J135" i="29" s="1"/>
  <c r="P134" i="29"/>
  <c r="M134" i="29"/>
  <c r="L134" i="29"/>
  <c r="K134" i="29"/>
  <c r="I134" i="29"/>
  <c r="J134" i="29" s="1"/>
  <c r="P133" i="29"/>
  <c r="M133" i="29"/>
  <c r="L133" i="29"/>
  <c r="K133" i="29"/>
  <c r="I133" i="29"/>
  <c r="J133" i="29" s="1"/>
  <c r="P132" i="29"/>
  <c r="M132" i="29"/>
  <c r="L132" i="29"/>
  <c r="K132" i="29"/>
  <c r="I132" i="29"/>
  <c r="J132" i="29" s="1"/>
  <c r="P131" i="29"/>
  <c r="M131" i="29"/>
  <c r="L131" i="29"/>
  <c r="K131" i="29"/>
  <c r="I131" i="29"/>
  <c r="J131" i="29" s="1"/>
  <c r="P130" i="29"/>
  <c r="M130" i="29"/>
  <c r="L130" i="29"/>
  <c r="K130" i="29"/>
  <c r="I130" i="29"/>
  <c r="J130" i="29" s="1"/>
  <c r="P129" i="29"/>
  <c r="M129" i="29"/>
  <c r="L129" i="29"/>
  <c r="K129" i="29"/>
  <c r="I129" i="29"/>
  <c r="J129" i="29" s="1"/>
  <c r="P128" i="29"/>
  <c r="M128" i="29"/>
  <c r="L128" i="29"/>
  <c r="K128" i="29"/>
  <c r="I128" i="29"/>
  <c r="J128" i="29" s="1"/>
  <c r="P127" i="29"/>
  <c r="M127" i="29"/>
  <c r="L127" i="29"/>
  <c r="K127" i="29"/>
  <c r="I127" i="29"/>
  <c r="J127" i="29" s="1"/>
  <c r="P126" i="29"/>
  <c r="M126" i="29"/>
  <c r="L126" i="29"/>
  <c r="K126" i="29"/>
  <c r="I126" i="29"/>
  <c r="J126" i="29" s="1"/>
  <c r="P125" i="29"/>
  <c r="M125" i="29"/>
  <c r="L125" i="29"/>
  <c r="K125" i="29"/>
  <c r="I125" i="29"/>
  <c r="J125" i="29" s="1"/>
  <c r="P124" i="29"/>
  <c r="M124" i="29"/>
  <c r="L124" i="29"/>
  <c r="K124" i="29"/>
  <c r="I124" i="29"/>
  <c r="J124" i="29" s="1"/>
  <c r="P123" i="29"/>
  <c r="M123" i="29"/>
  <c r="L123" i="29"/>
  <c r="K123" i="29"/>
  <c r="I123" i="29"/>
  <c r="J123" i="29" s="1"/>
  <c r="P122" i="29"/>
  <c r="M122" i="29"/>
  <c r="L122" i="29"/>
  <c r="K122" i="29"/>
  <c r="I122" i="29"/>
  <c r="J122" i="29" s="1"/>
  <c r="P121" i="29"/>
  <c r="M121" i="29"/>
  <c r="L121" i="29"/>
  <c r="K121" i="29"/>
  <c r="I121" i="29"/>
  <c r="J121" i="29" s="1"/>
  <c r="P120" i="29"/>
  <c r="M120" i="29"/>
  <c r="L120" i="29"/>
  <c r="K120" i="29"/>
  <c r="I120" i="29"/>
  <c r="J120" i="29" s="1"/>
  <c r="P119" i="29"/>
  <c r="M119" i="29"/>
  <c r="L119" i="29"/>
  <c r="K119" i="29"/>
  <c r="I119" i="29"/>
  <c r="J119" i="29" s="1"/>
  <c r="P115" i="29"/>
  <c r="M115" i="29"/>
  <c r="L115" i="29"/>
  <c r="K115" i="29"/>
  <c r="I115" i="29"/>
  <c r="J115" i="29" s="1"/>
  <c r="P114" i="29"/>
  <c r="M114" i="29"/>
  <c r="L114" i="29"/>
  <c r="K114" i="29"/>
  <c r="I114" i="29"/>
  <c r="J114" i="29" s="1"/>
  <c r="P113" i="29"/>
  <c r="M113" i="29"/>
  <c r="L113" i="29"/>
  <c r="K113" i="29"/>
  <c r="I113" i="29"/>
  <c r="J113" i="29" s="1"/>
  <c r="P112" i="29"/>
  <c r="M112" i="29"/>
  <c r="L112" i="29"/>
  <c r="K112" i="29"/>
  <c r="I112" i="29"/>
  <c r="J112" i="29" s="1"/>
  <c r="P111" i="29"/>
  <c r="M111" i="29"/>
  <c r="L111" i="29"/>
  <c r="K111" i="29"/>
  <c r="I111" i="29"/>
  <c r="J111" i="29" s="1"/>
  <c r="P110" i="29"/>
  <c r="M110" i="29"/>
  <c r="L110" i="29"/>
  <c r="K110" i="29"/>
  <c r="I110" i="29"/>
  <c r="J110" i="29" s="1"/>
  <c r="P109" i="29"/>
  <c r="M109" i="29"/>
  <c r="L109" i="29"/>
  <c r="K109" i="29"/>
  <c r="I109" i="29"/>
  <c r="J109" i="29" s="1"/>
  <c r="P108" i="29"/>
  <c r="M108" i="29"/>
  <c r="L108" i="29"/>
  <c r="K108" i="29"/>
  <c r="I108" i="29"/>
  <c r="J108" i="29" s="1"/>
  <c r="P107" i="29"/>
  <c r="M107" i="29"/>
  <c r="L107" i="29"/>
  <c r="K107" i="29"/>
  <c r="I107" i="29"/>
  <c r="J107" i="29" s="1"/>
  <c r="P106" i="29"/>
  <c r="M106" i="29"/>
  <c r="L106" i="29"/>
  <c r="K106" i="29"/>
  <c r="I106" i="29"/>
  <c r="J106" i="29" s="1"/>
  <c r="P105" i="29"/>
  <c r="M105" i="29"/>
  <c r="L105" i="29"/>
  <c r="K105" i="29"/>
  <c r="I105" i="29"/>
  <c r="J105" i="29" s="1"/>
  <c r="P104" i="29"/>
  <c r="M104" i="29"/>
  <c r="L104" i="29"/>
  <c r="K104" i="29"/>
  <c r="I104" i="29"/>
  <c r="J104" i="29" s="1"/>
  <c r="P103" i="29"/>
  <c r="M103" i="29"/>
  <c r="L103" i="29"/>
  <c r="K103" i="29"/>
  <c r="I103" i="29"/>
  <c r="J103" i="29" s="1"/>
  <c r="P102" i="29"/>
  <c r="M102" i="29"/>
  <c r="L102" i="29"/>
  <c r="K102" i="29"/>
  <c r="I102" i="29"/>
  <c r="J102" i="29" s="1"/>
  <c r="P101" i="29"/>
  <c r="M101" i="29"/>
  <c r="L101" i="29"/>
  <c r="K101" i="29"/>
  <c r="I101" i="29"/>
  <c r="J101" i="29" s="1"/>
  <c r="P100" i="29"/>
  <c r="M100" i="29"/>
  <c r="L100" i="29"/>
  <c r="K100" i="29"/>
  <c r="I100" i="29"/>
  <c r="J100" i="29" s="1"/>
  <c r="P99" i="29"/>
  <c r="M99" i="29"/>
  <c r="L99" i="29"/>
  <c r="K99" i="29"/>
  <c r="I99" i="29"/>
  <c r="J99" i="29" s="1"/>
  <c r="P98" i="29"/>
  <c r="M98" i="29"/>
  <c r="L98" i="29"/>
  <c r="K98" i="29"/>
  <c r="I98" i="29"/>
  <c r="J98" i="29" s="1"/>
  <c r="P97" i="29"/>
  <c r="M97" i="29"/>
  <c r="L97" i="29"/>
  <c r="K97" i="29"/>
  <c r="I97" i="29"/>
  <c r="J97" i="29" s="1"/>
  <c r="P96" i="29"/>
  <c r="M96" i="29"/>
  <c r="L96" i="29"/>
  <c r="K96" i="29"/>
  <c r="I96" i="29"/>
  <c r="J96" i="29" s="1"/>
  <c r="P95" i="29"/>
  <c r="M95" i="29"/>
  <c r="L95" i="29"/>
  <c r="K95" i="29"/>
  <c r="I95" i="29"/>
  <c r="J95" i="29" s="1"/>
  <c r="P94" i="29"/>
  <c r="M94" i="29"/>
  <c r="L94" i="29"/>
  <c r="K94" i="29"/>
  <c r="I94" i="29"/>
  <c r="J94" i="29" s="1"/>
  <c r="P93" i="29"/>
  <c r="M93" i="29"/>
  <c r="L93" i="29"/>
  <c r="K93" i="29"/>
  <c r="I93" i="29"/>
  <c r="J93" i="29" s="1"/>
  <c r="P92" i="29"/>
  <c r="M92" i="29"/>
  <c r="L92" i="29"/>
  <c r="K92" i="29"/>
  <c r="I92" i="29"/>
  <c r="J92" i="29" s="1"/>
  <c r="P91" i="29"/>
  <c r="M91" i="29"/>
  <c r="L91" i="29"/>
  <c r="K91" i="29"/>
  <c r="I91" i="29"/>
  <c r="J91" i="29" s="1"/>
  <c r="P90" i="29"/>
  <c r="M90" i="29"/>
  <c r="L90" i="29"/>
  <c r="K90" i="29"/>
  <c r="I90" i="29"/>
  <c r="J90" i="29" s="1"/>
  <c r="P89" i="29"/>
  <c r="M89" i="29"/>
  <c r="L89" i="29"/>
  <c r="K89" i="29"/>
  <c r="I89" i="29"/>
  <c r="J89" i="29" s="1"/>
  <c r="P88" i="29"/>
  <c r="M88" i="29"/>
  <c r="L88" i="29"/>
  <c r="K88" i="29"/>
  <c r="I88" i="29"/>
  <c r="J88" i="29" s="1"/>
  <c r="P87" i="29"/>
  <c r="M87" i="29"/>
  <c r="L87" i="29"/>
  <c r="K87" i="29"/>
  <c r="I87" i="29"/>
  <c r="J87" i="29" s="1"/>
  <c r="P86" i="29"/>
  <c r="M86" i="29"/>
  <c r="L86" i="29"/>
  <c r="K86" i="29"/>
  <c r="I86" i="29"/>
  <c r="J86" i="29" s="1"/>
  <c r="P85" i="29"/>
  <c r="M85" i="29"/>
  <c r="L85" i="29"/>
  <c r="K85" i="29"/>
  <c r="I85" i="29"/>
  <c r="J85" i="29" s="1"/>
  <c r="P84" i="29"/>
  <c r="M84" i="29"/>
  <c r="L84" i="29"/>
  <c r="K84" i="29"/>
  <c r="I84" i="29"/>
  <c r="J84" i="29" s="1"/>
  <c r="P83" i="29"/>
  <c r="M83" i="29"/>
  <c r="L83" i="29"/>
  <c r="K83" i="29"/>
  <c r="I83" i="29"/>
  <c r="J83" i="29" s="1"/>
  <c r="P82" i="29"/>
  <c r="M82" i="29"/>
  <c r="L82" i="29"/>
  <c r="K82" i="29"/>
  <c r="I82" i="29"/>
  <c r="J82" i="29" s="1"/>
  <c r="P81" i="29"/>
  <c r="M81" i="29"/>
  <c r="L81" i="29"/>
  <c r="K81" i="29"/>
  <c r="I81" i="29"/>
  <c r="J81" i="29" s="1"/>
  <c r="P80" i="29"/>
  <c r="M80" i="29"/>
  <c r="L80" i="29"/>
  <c r="K80" i="29"/>
  <c r="I80" i="29"/>
  <c r="J80" i="29" s="1"/>
  <c r="P79" i="29"/>
  <c r="M79" i="29"/>
  <c r="L79" i="29"/>
  <c r="K79" i="29"/>
  <c r="I79" i="29"/>
  <c r="J79" i="29" s="1"/>
  <c r="P78" i="29"/>
  <c r="M78" i="29"/>
  <c r="L78" i="29"/>
  <c r="K78" i="29"/>
  <c r="I78" i="29"/>
  <c r="J78" i="29" s="1"/>
  <c r="P77" i="29"/>
  <c r="M77" i="29"/>
  <c r="L77" i="29"/>
  <c r="K77" i="29"/>
  <c r="I77" i="29"/>
  <c r="J77" i="29" s="1"/>
  <c r="P76" i="29"/>
  <c r="M76" i="29"/>
  <c r="L76" i="29"/>
  <c r="K76" i="29"/>
  <c r="I76" i="29"/>
  <c r="J76" i="29" s="1"/>
  <c r="P75" i="29"/>
  <c r="M75" i="29"/>
  <c r="L75" i="29"/>
  <c r="K75" i="29"/>
  <c r="I75" i="29"/>
  <c r="J75" i="29" s="1"/>
  <c r="P74" i="29"/>
  <c r="M74" i="29"/>
  <c r="L74" i="29"/>
  <c r="K74" i="29"/>
  <c r="I74" i="29"/>
  <c r="J74" i="29" s="1"/>
  <c r="P73" i="29"/>
  <c r="M73" i="29"/>
  <c r="L73" i="29"/>
  <c r="K73" i="29"/>
  <c r="I73" i="29"/>
  <c r="J73" i="29" s="1"/>
  <c r="P72" i="29"/>
  <c r="M72" i="29"/>
  <c r="L72" i="29"/>
  <c r="K72" i="29"/>
  <c r="I72" i="29"/>
  <c r="J72" i="29" s="1"/>
  <c r="P71" i="29"/>
  <c r="M71" i="29"/>
  <c r="L71" i="29"/>
  <c r="K71" i="29"/>
  <c r="I71" i="29"/>
  <c r="J71" i="29" s="1"/>
  <c r="P70" i="29"/>
  <c r="M70" i="29"/>
  <c r="L70" i="29"/>
  <c r="K70" i="29"/>
  <c r="I70" i="29"/>
  <c r="J70" i="29" s="1"/>
  <c r="P69" i="29"/>
  <c r="M69" i="29"/>
  <c r="L69" i="29"/>
  <c r="K69" i="29"/>
  <c r="I69" i="29"/>
  <c r="J69" i="29" s="1"/>
  <c r="P68" i="29"/>
  <c r="M68" i="29"/>
  <c r="L68" i="29"/>
  <c r="K68" i="29"/>
  <c r="I68" i="29"/>
  <c r="J68" i="29" s="1"/>
  <c r="P67" i="29"/>
  <c r="M67" i="29"/>
  <c r="L67" i="29"/>
  <c r="K67" i="29"/>
  <c r="I67" i="29"/>
  <c r="J67" i="29" s="1"/>
  <c r="P66" i="29"/>
  <c r="M66" i="29"/>
  <c r="L66" i="29"/>
  <c r="K66" i="29"/>
  <c r="I66" i="29"/>
  <c r="J66" i="29" s="1"/>
  <c r="P65" i="29"/>
  <c r="M65" i="29"/>
  <c r="L65" i="29"/>
  <c r="K65" i="29"/>
  <c r="I65" i="29"/>
  <c r="J65" i="29" s="1"/>
  <c r="P64" i="29"/>
  <c r="M64" i="29"/>
  <c r="L64" i="29"/>
  <c r="K64" i="29"/>
  <c r="I64" i="29"/>
  <c r="J64" i="29" s="1"/>
  <c r="P63" i="29"/>
  <c r="M63" i="29"/>
  <c r="L63" i="29"/>
  <c r="K63" i="29"/>
  <c r="I63" i="29"/>
  <c r="J63" i="29" s="1"/>
  <c r="P62" i="29"/>
  <c r="M62" i="29"/>
  <c r="L62" i="29"/>
  <c r="K62" i="29"/>
  <c r="I62" i="29"/>
  <c r="J62" i="29" s="1"/>
  <c r="P61" i="29"/>
  <c r="M61" i="29"/>
  <c r="L61" i="29"/>
  <c r="K61" i="29"/>
  <c r="I61" i="29"/>
  <c r="J61" i="29" s="1"/>
  <c r="P60" i="29"/>
  <c r="M60" i="29"/>
  <c r="L60" i="29"/>
  <c r="K60" i="29"/>
  <c r="I60" i="29"/>
  <c r="J60" i="29" s="1"/>
  <c r="P59" i="29"/>
  <c r="M59" i="29"/>
  <c r="L59" i="29"/>
  <c r="K59" i="29"/>
  <c r="I59" i="29"/>
  <c r="J59" i="29" s="1"/>
  <c r="P58" i="29"/>
  <c r="M58" i="29"/>
  <c r="L58" i="29"/>
  <c r="K58" i="29"/>
  <c r="I58" i="29"/>
  <c r="J58" i="29" s="1"/>
  <c r="P57" i="29"/>
  <c r="M57" i="29"/>
  <c r="L57" i="29"/>
  <c r="K57" i="29"/>
  <c r="I57" i="29"/>
  <c r="J57" i="29" s="1"/>
  <c r="P53" i="29"/>
  <c r="M53" i="29"/>
  <c r="L53" i="29"/>
  <c r="K53" i="29"/>
  <c r="I53" i="29"/>
  <c r="J53" i="29" s="1"/>
  <c r="P52" i="29"/>
  <c r="M52" i="29"/>
  <c r="L52" i="29"/>
  <c r="K52" i="29"/>
  <c r="I52" i="29"/>
  <c r="J52" i="29" s="1"/>
  <c r="P51" i="29"/>
  <c r="M51" i="29"/>
  <c r="L51" i="29"/>
  <c r="K51" i="29"/>
  <c r="I51" i="29"/>
  <c r="J51" i="29" s="1"/>
  <c r="P50" i="29"/>
  <c r="M50" i="29"/>
  <c r="L50" i="29"/>
  <c r="K50" i="29"/>
  <c r="I50" i="29"/>
  <c r="J50" i="29" s="1"/>
  <c r="P49" i="29"/>
  <c r="M49" i="29"/>
  <c r="L49" i="29"/>
  <c r="K49" i="29"/>
  <c r="I49" i="29"/>
  <c r="J49" i="29" s="1"/>
  <c r="P48" i="29"/>
  <c r="M48" i="29"/>
  <c r="L48" i="29"/>
  <c r="K48" i="29"/>
  <c r="I48" i="29"/>
  <c r="J48" i="29" s="1"/>
  <c r="P47" i="29"/>
  <c r="M47" i="29"/>
  <c r="L47" i="29"/>
  <c r="K47" i="29"/>
  <c r="I47" i="29"/>
  <c r="J47" i="29" s="1"/>
  <c r="P46" i="29"/>
  <c r="M46" i="29"/>
  <c r="L46" i="29"/>
  <c r="K46" i="29"/>
  <c r="I46" i="29"/>
  <c r="J46" i="29" s="1"/>
  <c r="P45" i="29"/>
  <c r="M45" i="29"/>
  <c r="L45" i="29"/>
  <c r="K45" i="29"/>
  <c r="I45" i="29"/>
  <c r="J45" i="29" s="1"/>
  <c r="P44" i="29"/>
  <c r="M44" i="29"/>
  <c r="L44" i="29"/>
  <c r="K44" i="29"/>
  <c r="I44" i="29"/>
  <c r="J44" i="29" s="1"/>
  <c r="P43" i="29"/>
  <c r="M43" i="29"/>
  <c r="L43" i="29"/>
  <c r="K43" i="29"/>
  <c r="I43" i="29"/>
  <c r="J43" i="29" s="1"/>
  <c r="P42" i="29"/>
  <c r="M42" i="29"/>
  <c r="L42" i="29"/>
  <c r="K42" i="29"/>
  <c r="I42" i="29"/>
  <c r="J42" i="29" s="1"/>
  <c r="P41" i="29"/>
  <c r="M41" i="29"/>
  <c r="L41" i="29"/>
  <c r="K41" i="29"/>
  <c r="I41" i="29"/>
  <c r="J41" i="29" s="1"/>
  <c r="P40" i="29"/>
  <c r="M40" i="29"/>
  <c r="L40" i="29"/>
  <c r="K40" i="29"/>
  <c r="I40" i="29"/>
  <c r="J40" i="29" s="1"/>
  <c r="P39" i="29"/>
  <c r="M39" i="29"/>
  <c r="L39" i="29"/>
  <c r="K39" i="29"/>
  <c r="I39" i="29"/>
  <c r="J39" i="29" s="1"/>
  <c r="P38" i="29"/>
  <c r="M38" i="29"/>
  <c r="L38" i="29"/>
  <c r="K38" i="29"/>
  <c r="I38" i="29"/>
  <c r="J38" i="29" s="1"/>
  <c r="P37" i="29"/>
  <c r="M37" i="29"/>
  <c r="L37" i="29"/>
  <c r="K37" i="29"/>
  <c r="I37" i="29"/>
  <c r="J37" i="29" s="1"/>
  <c r="P36" i="29"/>
  <c r="M36" i="29"/>
  <c r="L36" i="29"/>
  <c r="K36" i="29"/>
  <c r="I36" i="29"/>
  <c r="J36" i="29" s="1"/>
  <c r="P35" i="29"/>
  <c r="M35" i="29"/>
  <c r="L35" i="29"/>
  <c r="K35" i="29"/>
  <c r="I35" i="29"/>
  <c r="J35" i="29" s="1"/>
  <c r="P34" i="29"/>
  <c r="M34" i="29"/>
  <c r="L34" i="29"/>
  <c r="K34" i="29"/>
  <c r="I34" i="29"/>
  <c r="J34" i="29" s="1"/>
  <c r="P33" i="29"/>
  <c r="M33" i="29"/>
  <c r="L33" i="29"/>
  <c r="K33" i="29"/>
  <c r="I33" i="29"/>
  <c r="J33" i="29" s="1"/>
  <c r="P32" i="29"/>
  <c r="M32" i="29"/>
  <c r="L32" i="29"/>
  <c r="K32" i="29"/>
  <c r="I32" i="29"/>
  <c r="J32" i="29" s="1"/>
  <c r="P31" i="29"/>
  <c r="M31" i="29"/>
  <c r="L31" i="29"/>
  <c r="K31" i="29"/>
  <c r="I31" i="29"/>
  <c r="J31" i="29" s="1"/>
  <c r="P30" i="29"/>
  <c r="M30" i="29"/>
  <c r="L30" i="29"/>
  <c r="K30" i="29"/>
  <c r="I30" i="29"/>
  <c r="J30" i="29" s="1"/>
  <c r="P28" i="29"/>
  <c r="M28" i="29"/>
  <c r="L28" i="29"/>
  <c r="K28" i="29"/>
  <c r="I28" i="29"/>
  <c r="J28" i="29" s="1"/>
  <c r="P27" i="29"/>
  <c r="M27" i="29"/>
  <c r="L27" i="29"/>
  <c r="K27" i="29"/>
  <c r="I27" i="29"/>
  <c r="J27" i="29" s="1"/>
  <c r="P26" i="29"/>
  <c r="M26" i="29"/>
  <c r="L26" i="29"/>
  <c r="K26" i="29"/>
  <c r="I26" i="29"/>
  <c r="J26" i="29" s="1"/>
  <c r="P25" i="29"/>
  <c r="M25" i="29"/>
  <c r="L25" i="29"/>
  <c r="K25" i="29"/>
  <c r="I25" i="29"/>
  <c r="J25" i="29" s="1"/>
  <c r="P24" i="29"/>
  <c r="M24" i="29"/>
  <c r="L24" i="29"/>
  <c r="K24" i="29"/>
  <c r="I24" i="29"/>
  <c r="J24" i="29" s="1"/>
  <c r="P23" i="29"/>
  <c r="M23" i="29"/>
  <c r="L23" i="29"/>
  <c r="K23" i="29"/>
  <c r="I23" i="29"/>
  <c r="J23" i="29" s="1"/>
  <c r="P22" i="29"/>
  <c r="M22" i="29"/>
  <c r="L22" i="29"/>
  <c r="K22" i="29"/>
  <c r="I22" i="29"/>
  <c r="J22" i="29" s="1"/>
  <c r="P21" i="29"/>
  <c r="M21" i="29"/>
  <c r="L21" i="29"/>
  <c r="K21" i="29"/>
  <c r="I21" i="29"/>
  <c r="J21" i="29" s="1"/>
  <c r="P20" i="29"/>
  <c r="M20" i="29"/>
  <c r="L20" i="29"/>
  <c r="K20" i="29"/>
  <c r="I20" i="29"/>
  <c r="J20" i="29" s="1"/>
  <c r="P19" i="29"/>
  <c r="M19" i="29"/>
  <c r="L19" i="29"/>
  <c r="K19" i="29"/>
  <c r="I19" i="29"/>
  <c r="J19" i="29" s="1"/>
  <c r="P18" i="29"/>
  <c r="M18" i="29"/>
  <c r="L18" i="29"/>
  <c r="K18" i="29"/>
  <c r="I18" i="29"/>
  <c r="J18" i="29" s="1"/>
  <c r="P17" i="29"/>
  <c r="M17" i="29"/>
  <c r="L17" i="29"/>
  <c r="K17" i="29"/>
  <c r="I17" i="29"/>
  <c r="J17" i="29" s="1"/>
  <c r="P16" i="29"/>
  <c r="M16" i="29"/>
  <c r="L16" i="29"/>
  <c r="K16" i="29"/>
  <c r="I16" i="29"/>
  <c r="J16" i="29" s="1"/>
  <c r="P15" i="29"/>
  <c r="M15" i="29"/>
  <c r="L15" i="29"/>
  <c r="K15" i="29"/>
  <c r="I15" i="29"/>
  <c r="J15" i="29" s="1"/>
  <c r="P14" i="29"/>
  <c r="M14" i="29"/>
  <c r="L14" i="29"/>
  <c r="K14" i="29"/>
  <c r="I14" i="29"/>
  <c r="J14" i="29" s="1"/>
  <c r="P13" i="29"/>
  <c r="M13" i="29"/>
  <c r="L13" i="29"/>
  <c r="K13" i="29"/>
  <c r="I13" i="29"/>
  <c r="J13" i="29" s="1"/>
  <c r="P12" i="29"/>
  <c r="M12" i="29"/>
  <c r="L12" i="29"/>
  <c r="K12" i="29"/>
  <c r="I12" i="29"/>
  <c r="J12" i="29" s="1"/>
  <c r="P11" i="29"/>
  <c r="M11" i="29"/>
  <c r="L11" i="29"/>
  <c r="K11" i="29"/>
  <c r="I11" i="29"/>
  <c r="J11" i="29" s="1"/>
  <c r="P10" i="29"/>
  <c r="M10" i="29"/>
  <c r="L10" i="29"/>
  <c r="K10" i="29"/>
  <c r="I10" i="29"/>
  <c r="J10" i="29" s="1"/>
  <c r="P9" i="29"/>
  <c r="M9" i="29"/>
  <c r="L9" i="29"/>
  <c r="K9" i="29"/>
  <c r="I9" i="29"/>
  <c r="J9" i="29" s="1"/>
  <c r="P8" i="29"/>
  <c r="M8" i="29"/>
  <c r="L8" i="29"/>
  <c r="K8" i="29"/>
  <c r="I8" i="29"/>
  <c r="J8" i="29" s="1"/>
  <c r="P7" i="29"/>
  <c r="M7" i="29"/>
  <c r="L7" i="29"/>
  <c r="K7" i="29"/>
  <c r="I7" i="29"/>
  <c r="J7" i="29" s="1"/>
  <c r="P6" i="29"/>
  <c r="M6" i="29"/>
  <c r="L6" i="29"/>
  <c r="K6" i="29"/>
  <c r="I6" i="29"/>
  <c r="J6" i="29" s="1"/>
  <c r="P5" i="29"/>
  <c r="M5" i="29"/>
  <c r="L5" i="29"/>
  <c r="K5" i="29"/>
  <c r="I5" i="29"/>
  <c r="J5" i="29" s="1"/>
  <c r="P4" i="29"/>
  <c r="M4" i="29"/>
  <c r="L4" i="29"/>
  <c r="K4" i="29"/>
  <c r="I4" i="29"/>
  <c r="J4" i="29" s="1"/>
  <c r="P3" i="29"/>
  <c r="M3" i="29"/>
  <c r="L3" i="29"/>
  <c r="K3" i="29"/>
  <c r="I3" i="29"/>
  <c r="J3" i="29" s="1"/>
</calcChain>
</file>

<file path=xl/sharedStrings.xml><?xml version="1.0" encoding="utf-8"?>
<sst xmlns="http://schemas.openxmlformats.org/spreadsheetml/2006/main" count="5380" uniqueCount="1848">
  <si>
    <t>配線器具</t>
  </si>
  <si>
    <t>電線・ケーブル</t>
  </si>
  <si>
    <t>制御盤</t>
    <rPh sb="0" eb="2">
      <t>セイギョ</t>
    </rPh>
    <rPh sb="2" eb="3">
      <t>バン</t>
    </rPh>
    <phoneticPr fontId="2"/>
  </si>
  <si>
    <t>変圧器・変成器</t>
  </si>
  <si>
    <t>その他の産業用電気機器</t>
  </si>
  <si>
    <t>原動機</t>
  </si>
  <si>
    <t>発電機器</t>
  </si>
  <si>
    <t>電池</t>
  </si>
  <si>
    <t>有線電気通信機器</t>
  </si>
  <si>
    <t>電気音響機器</t>
  </si>
  <si>
    <t>その他の電気通信機器</t>
  </si>
  <si>
    <t>電気照明器具</t>
  </si>
  <si>
    <t>電球類</t>
  </si>
  <si>
    <t>普通鋼鋼管</t>
  </si>
  <si>
    <t>プラスチック板・管・棒</t>
  </si>
  <si>
    <t>建築用金属製品</t>
  </si>
  <si>
    <t>セメント製品</t>
  </si>
  <si>
    <t>塗料</t>
  </si>
  <si>
    <t>数値コード</t>
    <rPh sb="0" eb="2">
      <t>スウチ</t>
    </rPh>
    <phoneticPr fontId="2"/>
  </si>
  <si>
    <t>ケーブルラック</t>
    <phoneticPr fontId="2"/>
  </si>
  <si>
    <t>電力</t>
    <rPh sb="0" eb="1">
      <t>デンリョク</t>
    </rPh>
    <phoneticPr fontId="2"/>
  </si>
  <si>
    <t>編</t>
    <rPh sb="0" eb="1">
      <t>ヘン</t>
    </rPh>
    <phoneticPr fontId="2"/>
  </si>
  <si>
    <t>節</t>
    <rPh sb="0" eb="1">
      <t>セツ</t>
    </rPh>
    <phoneticPr fontId="2"/>
  </si>
  <si>
    <t>項</t>
    <rPh sb="0" eb="1">
      <t>コウ</t>
    </rPh>
    <phoneticPr fontId="2"/>
  </si>
  <si>
    <t>電線類</t>
    <rPh sb="0" eb="2">
      <t>デンセン</t>
    </rPh>
    <rPh sb="2" eb="3">
      <t>ルイ</t>
    </rPh>
    <phoneticPr fontId="2"/>
  </si>
  <si>
    <t>電線類</t>
    <rPh sb="0" eb="3">
      <t>デンセンルイ</t>
    </rPh>
    <phoneticPr fontId="2"/>
  </si>
  <si>
    <t>ケーブル接続材</t>
    <rPh sb="3" eb="6">
      <t>セツゾクザイ</t>
    </rPh>
    <phoneticPr fontId="2"/>
  </si>
  <si>
    <t>目</t>
    <rPh sb="0" eb="1">
      <t>モク</t>
    </rPh>
    <phoneticPr fontId="2"/>
  </si>
  <si>
    <t>EM-IE電線、EM-IC電線</t>
    <rPh sb="5" eb="7">
      <t>デンセン</t>
    </rPh>
    <rPh sb="13" eb="15">
      <t>デンセン</t>
    </rPh>
    <phoneticPr fontId="2"/>
  </si>
  <si>
    <t>耐熱ビニル電線</t>
    <rPh sb="0" eb="2">
      <t>タイネツ</t>
    </rPh>
    <rPh sb="5" eb="7">
      <t>デンセン</t>
    </rPh>
    <phoneticPr fontId="2"/>
  </si>
  <si>
    <t>OW電線</t>
    <rPh sb="2" eb="4">
      <t>デンセン</t>
    </rPh>
    <phoneticPr fontId="2"/>
  </si>
  <si>
    <t>DV電線</t>
    <rPh sb="2" eb="4">
      <t>デンセン</t>
    </rPh>
    <phoneticPr fontId="2"/>
  </si>
  <si>
    <t>OE電線、OC電線</t>
    <rPh sb="2" eb="4">
      <t>デンセン</t>
    </rPh>
    <rPh sb="7" eb="9">
      <t>デンセン</t>
    </rPh>
    <phoneticPr fontId="2"/>
  </si>
  <si>
    <t>高圧引下げ線</t>
    <rPh sb="0" eb="2">
      <t>コウアツ</t>
    </rPh>
    <rPh sb="2" eb="4">
      <t>ヒキサ</t>
    </rPh>
    <rPh sb="5" eb="6">
      <t>セン</t>
    </rPh>
    <phoneticPr fontId="2"/>
  </si>
  <si>
    <t>アース線付EM-EEケーブル</t>
    <rPh sb="3" eb="4">
      <t>セン</t>
    </rPh>
    <rPh sb="4" eb="5">
      <t>ツキ</t>
    </rPh>
    <phoneticPr fontId="2"/>
  </si>
  <si>
    <t>EM-高圧架橋ポリエチレンケーブル</t>
    <rPh sb="3" eb="5">
      <t>コウアツ</t>
    </rPh>
    <rPh sb="5" eb="7">
      <t>カキョウ</t>
    </rPh>
    <phoneticPr fontId="2"/>
  </si>
  <si>
    <t>EM-制御ケーブル</t>
    <rPh sb="3" eb="5">
      <t>セイギョ</t>
    </rPh>
    <phoneticPr fontId="2"/>
  </si>
  <si>
    <t>EM-制御ケーブル（遮蔽付き）</t>
    <rPh sb="3" eb="5">
      <t>セイギョ</t>
    </rPh>
    <rPh sb="10" eb="12">
      <t>シャヘイ</t>
    </rPh>
    <rPh sb="12" eb="13">
      <t>ツ</t>
    </rPh>
    <phoneticPr fontId="2"/>
  </si>
  <si>
    <t>耐火ケーブル</t>
    <rPh sb="0" eb="2">
      <t>タイカ</t>
    </rPh>
    <phoneticPr fontId="2"/>
  </si>
  <si>
    <t>耐熱ケーブル</t>
    <rPh sb="0" eb="2">
      <t>タイネツ</t>
    </rPh>
    <phoneticPr fontId="2"/>
  </si>
  <si>
    <t>網組動線（平編動線）</t>
    <rPh sb="0" eb="2">
      <t>アミグミ</t>
    </rPh>
    <rPh sb="2" eb="4">
      <t>ドウセン</t>
    </rPh>
    <rPh sb="5" eb="7">
      <t>ヒラア</t>
    </rPh>
    <rPh sb="7" eb="9">
      <t>ドウセン</t>
    </rPh>
    <phoneticPr fontId="2"/>
  </si>
  <si>
    <t>電線保護物類</t>
    <rPh sb="0" eb="2">
      <t>デンセン</t>
    </rPh>
    <rPh sb="2" eb="5">
      <t>ホゴブツ</t>
    </rPh>
    <rPh sb="5" eb="6">
      <t>ルイ</t>
    </rPh>
    <phoneticPr fontId="2"/>
  </si>
  <si>
    <t>太陽光発電システムケーブル</t>
    <rPh sb="0" eb="3">
      <t>タイヨウコウ</t>
    </rPh>
    <rPh sb="3" eb="5">
      <t>ハツデン</t>
    </rPh>
    <phoneticPr fontId="2"/>
  </si>
  <si>
    <t>https://kikakurui.com/c8/C8305-2019-01.html</t>
    <phoneticPr fontId="2"/>
  </si>
  <si>
    <t>PF管、CD管及び附属品</t>
    <rPh sb="1" eb="2">
      <t>カン</t>
    </rPh>
    <rPh sb="5" eb="6">
      <t>カン</t>
    </rPh>
    <rPh sb="6" eb="7">
      <t>オヨ</t>
    </rPh>
    <rPh sb="8" eb="10">
      <t>フゾク</t>
    </rPh>
    <rPh sb="10" eb="11">
      <t>ヒン</t>
    </rPh>
    <phoneticPr fontId="2"/>
  </si>
  <si>
    <t>ライディングダクト及び附属品</t>
    <rPh sb="7" eb="8">
      <t>オヨ</t>
    </rPh>
    <phoneticPr fontId="2"/>
  </si>
  <si>
    <t>バスダクト及び附属品</t>
    <rPh sb="3" eb="4">
      <t>オヨ</t>
    </rPh>
    <phoneticPr fontId="2"/>
  </si>
  <si>
    <t>金属管及び附属品</t>
    <rPh sb="0" eb="1">
      <t>キンゾクカン</t>
    </rPh>
    <rPh sb="1" eb="2">
      <t>オヨ</t>
    </rPh>
    <phoneticPr fontId="2"/>
  </si>
  <si>
    <t>https://kikakurui.com/c8/C8430-2019-01.html</t>
    <phoneticPr fontId="2"/>
  </si>
  <si>
    <t>硬質ビニル管及び附属品</t>
    <rPh sb="0" eb="1">
      <t>コウシツ</t>
    </rPh>
    <rPh sb="4" eb="5">
      <t>カン</t>
    </rPh>
    <rPh sb="6" eb="7">
      <t>オヨ</t>
    </rPh>
    <rPh sb="8" eb="11">
      <t>フゾクヒン</t>
    </rPh>
    <phoneticPr fontId="2"/>
  </si>
  <si>
    <t>金属製可とう電線管及び附属品</t>
    <rPh sb="0" eb="2">
      <t>キンゾクセイ</t>
    </rPh>
    <rPh sb="2" eb="3">
      <t>カ</t>
    </rPh>
    <rPh sb="5" eb="8">
      <t>デンセンカン</t>
    </rPh>
    <rPh sb="8" eb="9">
      <t>オヨ</t>
    </rPh>
    <rPh sb="10" eb="13">
      <t>フゾクヒン</t>
    </rPh>
    <phoneticPr fontId="2"/>
  </si>
  <si>
    <t>金属線ぴ及び附属品</t>
    <rPh sb="0" eb="2">
      <t>キンゾクセイ</t>
    </rPh>
    <rPh sb="2" eb="3">
      <t>セン</t>
    </rPh>
    <rPh sb="4" eb="5">
      <t>オヨ</t>
    </rPh>
    <rPh sb="5" eb="8">
      <t>フゾクヒン</t>
    </rPh>
    <phoneticPr fontId="2"/>
  </si>
  <si>
    <t>プルボックス</t>
    <phoneticPr fontId="2"/>
  </si>
  <si>
    <t>金属ダクト</t>
    <rPh sb="0" eb="2">
      <t>キンゾク</t>
    </rPh>
    <phoneticPr fontId="2"/>
  </si>
  <si>
    <t>区画貫通処理材</t>
    <rPh sb="0" eb="2">
      <t>クカク</t>
    </rPh>
    <rPh sb="2" eb="4">
      <t>カンツウ</t>
    </rPh>
    <rPh sb="4" eb="6">
      <t>ショリ</t>
    </rPh>
    <rPh sb="6" eb="7">
      <t>ザイ</t>
    </rPh>
    <phoneticPr fontId="2"/>
  </si>
  <si>
    <t>配線器具</t>
    <rPh sb="0" eb="4">
      <t>ハイセンキグ</t>
    </rPh>
    <phoneticPr fontId="2"/>
  </si>
  <si>
    <t>照明器具</t>
    <rPh sb="0" eb="4">
      <t>ショウメイキグ</t>
    </rPh>
    <phoneticPr fontId="2"/>
  </si>
  <si>
    <t>防災用照明器具</t>
    <rPh sb="0" eb="3">
      <t>ボウサイヨウ</t>
    </rPh>
    <rPh sb="3" eb="7">
      <t>ショウメイキグ</t>
    </rPh>
    <phoneticPr fontId="2"/>
  </si>
  <si>
    <t>照明制御装置</t>
    <rPh sb="0" eb="6">
      <t>ショウメイセイギョソウチ</t>
    </rPh>
    <phoneticPr fontId="2"/>
  </si>
  <si>
    <t>分電盤</t>
    <rPh sb="0" eb="3">
      <t>ブンデンバン</t>
    </rPh>
    <phoneticPr fontId="2"/>
  </si>
  <si>
    <t>耐熱形分電盤</t>
    <rPh sb="0" eb="2">
      <t>タイネツ</t>
    </rPh>
    <rPh sb="2" eb="3">
      <t>ケイ</t>
    </rPh>
    <rPh sb="3" eb="6">
      <t>ブンデンバン</t>
    </rPh>
    <phoneticPr fontId="2"/>
  </si>
  <si>
    <t>OA分電盤</t>
    <rPh sb="2" eb="5">
      <t>ブンデンバン</t>
    </rPh>
    <phoneticPr fontId="2"/>
  </si>
  <si>
    <t>実験盤</t>
    <rPh sb="0" eb="3">
      <t>ジッケンバン</t>
    </rPh>
    <phoneticPr fontId="2"/>
  </si>
  <si>
    <t>消防防災用制御盤</t>
    <rPh sb="0" eb="2">
      <t>ショウボウ</t>
    </rPh>
    <rPh sb="2" eb="5">
      <t>ボウサイヨウ</t>
    </rPh>
    <rPh sb="5" eb="7">
      <t>セイギョ</t>
    </rPh>
    <rPh sb="7" eb="8">
      <t>バン</t>
    </rPh>
    <phoneticPr fontId="2"/>
  </si>
  <si>
    <t>電気自動車用充電装置</t>
    <rPh sb="0" eb="6">
      <t>デンキジドウシャヨウ</t>
    </rPh>
    <rPh sb="6" eb="10">
      <t>ジュウデンソウチ</t>
    </rPh>
    <phoneticPr fontId="2"/>
  </si>
  <si>
    <t>電熱装置</t>
    <rPh sb="0" eb="4">
      <t>デンネツソウチ</t>
    </rPh>
    <phoneticPr fontId="2"/>
  </si>
  <si>
    <t>発熱線</t>
    <rPh sb="0" eb="3">
      <t>ハツネツセン</t>
    </rPh>
    <phoneticPr fontId="2"/>
  </si>
  <si>
    <t>雷保護装置</t>
    <rPh sb="0" eb="1">
      <t>カミナリ</t>
    </rPh>
    <rPh sb="1" eb="3">
      <t>ホゴ</t>
    </rPh>
    <rPh sb="3" eb="5">
      <t>ソウチ</t>
    </rPh>
    <phoneticPr fontId="2"/>
  </si>
  <si>
    <t>接地</t>
    <rPh sb="0" eb="2">
      <t>セッチ</t>
    </rPh>
    <phoneticPr fontId="2"/>
  </si>
  <si>
    <t>接地端子盤</t>
    <rPh sb="0" eb="5">
      <t>セッチタンシバン</t>
    </rPh>
    <phoneticPr fontId="2"/>
  </si>
  <si>
    <t>突針支持管及び取付金物</t>
    <rPh sb="0" eb="1">
      <t>トツ</t>
    </rPh>
    <rPh sb="1" eb="2">
      <t>シン</t>
    </rPh>
    <rPh sb="2" eb="4">
      <t>シジ</t>
    </rPh>
    <rPh sb="4" eb="5">
      <t>カン</t>
    </rPh>
    <rPh sb="5" eb="6">
      <t>オヨ</t>
    </rPh>
    <rPh sb="7" eb="9">
      <t>トリツケ</t>
    </rPh>
    <rPh sb="9" eb="11">
      <t>カナモノ</t>
    </rPh>
    <phoneticPr fontId="2"/>
  </si>
  <si>
    <t>接地棒</t>
    <rPh sb="0" eb="2">
      <t>セッチ</t>
    </rPh>
    <rPh sb="2" eb="3">
      <t>ボウ</t>
    </rPh>
    <phoneticPr fontId="2"/>
  </si>
  <si>
    <t>外線材料</t>
    <rPh sb="0" eb="2">
      <t>ガイセン</t>
    </rPh>
    <rPh sb="2" eb="4">
      <t>ザイリョウ</t>
    </rPh>
    <phoneticPr fontId="2"/>
  </si>
  <si>
    <t>電柱</t>
    <rPh sb="0" eb="2">
      <t>デンチュウ</t>
    </rPh>
    <phoneticPr fontId="2"/>
  </si>
  <si>
    <t>東海コンクリート工業</t>
    <rPh sb="0" eb="2">
      <t>トウカイ</t>
    </rPh>
    <rPh sb="8" eb="10">
      <t>コウギョウ</t>
    </rPh>
    <phoneticPr fontId="2"/>
  </si>
  <si>
    <t>日本ネットワークサポート</t>
    <rPh sb="0" eb="2">
      <t>ニホン</t>
    </rPh>
    <phoneticPr fontId="2"/>
  </si>
  <si>
    <t>地中ケーブル保護材料</t>
    <rPh sb="0" eb="2">
      <t>チチュウ</t>
    </rPh>
    <rPh sb="6" eb="10">
      <t>ホゴザイリョウ</t>
    </rPh>
    <phoneticPr fontId="2"/>
  </si>
  <si>
    <t>https://kikakurui.com/g3/G3452-2019-01.html</t>
    <phoneticPr fontId="2"/>
  </si>
  <si>
    <t>古河電工</t>
    <rPh sb="0" eb="4">
      <t>フルカワデンコウ</t>
    </rPh>
    <phoneticPr fontId="2"/>
  </si>
  <si>
    <t>https://www.furukawa.co.jp/eflex/product/eflex/eflex.html</t>
    <phoneticPr fontId="2"/>
  </si>
  <si>
    <t>マンホール及びハンドホール</t>
    <rPh sb="5" eb="6">
      <t>オヨ</t>
    </rPh>
    <phoneticPr fontId="2"/>
  </si>
  <si>
    <t>土井製作所</t>
    <rPh sb="0" eb="5">
      <t>ドイセイサクショ</t>
    </rPh>
    <phoneticPr fontId="2"/>
  </si>
  <si>
    <t>受変電</t>
    <rPh sb="0" eb="2">
      <t>ジュヘンデン</t>
    </rPh>
    <phoneticPr fontId="2"/>
  </si>
  <si>
    <t>キュービクル式配電盤</t>
    <rPh sb="6" eb="7">
      <t>シキ</t>
    </rPh>
    <rPh sb="7" eb="10">
      <t>ハイデンバン</t>
    </rPh>
    <phoneticPr fontId="2"/>
  </si>
  <si>
    <t>キャビネット</t>
    <phoneticPr fontId="2"/>
  </si>
  <si>
    <t>高圧機器</t>
    <rPh sb="0" eb="4">
      <t>コウアツキキ</t>
    </rPh>
    <phoneticPr fontId="2"/>
  </si>
  <si>
    <t>変圧器（モールド）</t>
    <rPh sb="0" eb="3">
      <t>ヘンアツキ</t>
    </rPh>
    <phoneticPr fontId="2"/>
  </si>
  <si>
    <t>変圧器（油入）</t>
    <rPh sb="0" eb="3">
      <t>ヘンアツキ</t>
    </rPh>
    <rPh sb="4" eb="5">
      <t>アブラ</t>
    </rPh>
    <rPh sb="5" eb="6">
      <t>ハイ</t>
    </rPh>
    <phoneticPr fontId="2"/>
  </si>
  <si>
    <t>https://www.shizuki.co.jp/common/pdf/catalog/electric/shizuki_01_11.pdf</t>
    <phoneticPr fontId="2"/>
  </si>
  <si>
    <t>2.1.1.3</t>
  </si>
  <si>
    <t>2.1.1.4</t>
  </si>
  <si>
    <t>2.1.1.5</t>
  </si>
  <si>
    <t>2.1.2.4</t>
  </si>
  <si>
    <t>2.1.2.5</t>
  </si>
  <si>
    <t>2.1.2.6</t>
  </si>
  <si>
    <t>2.1.2.7</t>
  </si>
  <si>
    <t>2.1.2.8</t>
  </si>
  <si>
    <t>2.1.2.9</t>
  </si>
  <si>
    <t>2.1.3.1</t>
    <phoneticPr fontId="2"/>
  </si>
  <si>
    <t>2.1.4.1</t>
    <phoneticPr fontId="2"/>
  </si>
  <si>
    <t>2.1.5.1</t>
    <phoneticPr fontId="2"/>
  </si>
  <si>
    <t>2.1.7.1</t>
    <phoneticPr fontId="2"/>
  </si>
  <si>
    <t>2.1.8.1</t>
    <phoneticPr fontId="2"/>
  </si>
  <si>
    <t>2.1.9.1</t>
    <phoneticPr fontId="2"/>
  </si>
  <si>
    <t>2.1.10.1</t>
    <phoneticPr fontId="2"/>
  </si>
  <si>
    <t>2.1.11.1</t>
    <phoneticPr fontId="2"/>
  </si>
  <si>
    <t>2.1.12.1</t>
    <phoneticPr fontId="2"/>
  </si>
  <si>
    <t>2.1.13.1</t>
    <phoneticPr fontId="2"/>
  </si>
  <si>
    <t>2.1.14.1</t>
    <phoneticPr fontId="2"/>
  </si>
  <si>
    <t>2.1.15.3</t>
    <phoneticPr fontId="2"/>
  </si>
  <si>
    <t>2.1.17.1</t>
    <phoneticPr fontId="2"/>
  </si>
  <si>
    <t>2.1.17.3</t>
    <phoneticPr fontId="2"/>
  </si>
  <si>
    <t>2.1.18.6</t>
  </si>
  <si>
    <t>3.1.1.3</t>
  </si>
  <si>
    <t>3.1.1.6.(2)</t>
  </si>
  <si>
    <t>3.1.1.6.(3)</t>
  </si>
  <si>
    <t>https://www.shizuki.co.jp/common/pdf/catalog/electric/shizuki_01_12.pdf</t>
    <phoneticPr fontId="2"/>
  </si>
  <si>
    <t>直列リアクトル</t>
    <rPh sb="0" eb="2">
      <t>チョクレツ</t>
    </rPh>
    <phoneticPr fontId="2"/>
  </si>
  <si>
    <t>3.1.1.6.(4)</t>
    <phoneticPr fontId="2"/>
  </si>
  <si>
    <t>3.1.2.3</t>
    <phoneticPr fontId="2"/>
  </si>
  <si>
    <t>高圧スイッチギヤ</t>
    <rPh sb="0" eb="2">
      <t>コウアツ</t>
    </rPh>
    <phoneticPr fontId="2"/>
  </si>
  <si>
    <t>22kV/33kV特別高圧スイッチギヤ</t>
    <rPh sb="9" eb="11">
      <t>トクベツ</t>
    </rPh>
    <rPh sb="11" eb="13">
      <t>コウアツ</t>
    </rPh>
    <phoneticPr fontId="2"/>
  </si>
  <si>
    <t>3.1.3.3</t>
    <phoneticPr fontId="2"/>
  </si>
  <si>
    <t>特別高圧機器</t>
    <rPh sb="0" eb="2">
      <t>トクベツ</t>
    </rPh>
    <rPh sb="2" eb="6">
      <t>コウアツキキ</t>
    </rPh>
    <phoneticPr fontId="2"/>
  </si>
  <si>
    <t>変圧器</t>
    <rPh sb="0" eb="3">
      <t>ヘンアツキ</t>
    </rPh>
    <phoneticPr fontId="2"/>
  </si>
  <si>
    <t>3.1.3.6.(2)</t>
    <phoneticPr fontId="2"/>
  </si>
  <si>
    <t>66kV/77kV特別高圧スイッチギヤ</t>
    <rPh sb="9" eb="11">
      <t>トクベツ</t>
    </rPh>
    <rPh sb="11" eb="13">
      <t>コウアツ</t>
    </rPh>
    <phoneticPr fontId="2"/>
  </si>
  <si>
    <t>3.1.4.3</t>
    <phoneticPr fontId="2"/>
  </si>
  <si>
    <t>3.1.4.6.(2)</t>
    <phoneticPr fontId="2"/>
  </si>
  <si>
    <t>低圧スイッチギヤ</t>
    <rPh sb="0" eb="2">
      <t>テイアツ</t>
    </rPh>
    <phoneticPr fontId="2"/>
  </si>
  <si>
    <t>3.1.5.3</t>
    <phoneticPr fontId="2"/>
  </si>
  <si>
    <t>電力貯蔵</t>
    <rPh sb="0" eb="3">
      <t>デンリョクチョゾウ</t>
    </rPh>
    <phoneticPr fontId="2"/>
  </si>
  <si>
    <t>直流電源装置</t>
    <rPh sb="0" eb="4">
      <t>チョクリュウデンゲン</t>
    </rPh>
    <rPh sb="4" eb="6">
      <t>ソウチ</t>
    </rPh>
    <phoneticPr fontId="2"/>
  </si>
  <si>
    <t>交流無停電電源装置（UPS）</t>
    <rPh sb="0" eb="5">
      <t>コウリュウムテイデン</t>
    </rPh>
    <rPh sb="5" eb="9">
      <t>デンゲンソウチ</t>
    </rPh>
    <phoneticPr fontId="2"/>
  </si>
  <si>
    <t>4.2.2.3</t>
    <phoneticPr fontId="2"/>
  </si>
  <si>
    <t>電力平準化用蓄電池</t>
    <rPh sb="0" eb="6">
      <t>デンリョクヘイジュンカヨウ</t>
    </rPh>
    <rPh sb="6" eb="9">
      <t>チクデンチ</t>
    </rPh>
    <phoneticPr fontId="2"/>
  </si>
  <si>
    <t>4.2.3.3</t>
    <phoneticPr fontId="2"/>
  </si>
  <si>
    <t>発電</t>
    <rPh sb="0" eb="1">
      <t>ハツデン</t>
    </rPh>
    <phoneticPr fontId="2"/>
  </si>
  <si>
    <t>5.1.1.3</t>
    <phoneticPr fontId="2"/>
  </si>
  <si>
    <t>ディーゼルエンジン発電装置</t>
    <rPh sb="9" eb="11">
      <t>ハツデン</t>
    </rPh>
    <rPh sb="11" eb="13">
      <t>ソウチ</t>
    </rPh>
    <phoneticPr fontId="2"/>
  </si>
  <si>
    <t>発電機</t>
    <rPh sb="0" eb="3">
      <t>ハツデンキ</t>
    </rPh>
    <phoneticPr fontId="2"/>
  </si>
  <si>
    <t>ヤンマー</t>
    <phoneticPr fontId="2"/>
  </si>
  <si>
    <t>補機附属装置等</t>
    <rPh sb="0" eb="2">
      <t>ホキ</t>
    </rPh>
    <rPh sb="2" eb="4">
      <t>フゾク</t>
    </rPh>
    <rPh sb="4" eb="6">
      <t>ソウチ</t>
    </rPh>
    <rPh sb="6" eb="7">
      <t>ナド</t>
    </rPh>
    <phoneticPr fontId="2"/>
  </si>
  <si>
    <t>主燃料タンク</t>
    <rPh sb="0" eb="3">
      <t>シュネンリョウ</t>
    </rPh>
    <phoneticPr fontId="2"/>
  </si>
  <si>
    <t>燃料小出タンク</t>
    <rPh sb="0" eb="2">
      <t>ネンリョウ</t>
    </rPh>
    <rPh sb="2" eb="4">
      <t>コイデ</t>
    </rPh>
    <phoneticPr fontId="2"/>
  </si>
  <si>
    <t>ガスエンジン発電装置</t>
    <rPh sb="6" eb="8">
      <t>ハツデン</t>
    </rPh>
    <rPh sb="8" eb="10">
      <t>ソウチ</t>
    </rPh>
    <phoneticPr fontId="2"/>
  </si>
  <si>
    <t>ガスタービン発電装置</t>
    <rPh sb="6" eb="8">
      <t>ハツデン</t>
    </rPh>
    <rPh sb="8" eb="10">
      <t>ソウチ</t>
    </rPh>
    <phoneticPr fontId="2"/>
  </si>
  <si>
    <t>5.1.3.3</t>
    <phoneticPr fontId="2"/>
  </si>
  <si>
    <t>5.1.2.3</t>
    <phoneticPr fontId="2"/>
  </si>
  <si>
    <t>マイクロガスタービン発電装置</t>
    <rPh sb="10" eb="12">
      <t>ハツデン</t>
    </rPh>
    <rPh sb="12" eb="14">
      <t>ソウチ</t>
    </rPh>
    <phoneticPr fontId="2"/>
  </si>
  <si>
    <t>5.1.4.3</t>
    <phoneticPr fontId="2"/>
  </si>
  <si>
    <t>パナソニック</t>
    <phoneticPr fontId="2"/>
  </si>
  <si>
    <t>太陽光発電装置</t>
    <rPh sb="0" eb="3">
      <t>タイヨウコウ</t>
    </rPh>
    <rPh sb="3" eb="5">
      <t>ハツデン</t>
    </rPh>
    <rPh sb="5" eb="7">
      <t>ソウチ</t>
    </rPh>
    <phoneticPr fontId="2"/>
  </si>
  <si>
    <t>太陽電池アレイ</t>
    <rPh sb="0" eb="2">
      <t>タイヨウ</t>
    </rPh>
    <rPh sb="2" eb="4">
      <t>デンチ</t>
    </rPh>
    <phoneticPr fontId="2"/>
  </si>
  <si>
    <t>パワーコンディショナ</t>
    <phoneticPr fontId="2"/>
  </si>
  <si>
    <t>5.1.7.2</t>
    <phoneticPr fontId="2"/>
  </si>
  <si>
    <t>5.1.7.4</t>
    <phoneticPr fontId="2"/>
  </si>
  <si>
    <t>通信・情報</t>
    <rPh sb="0" eb="1">
      <t>ツウシン</t>
    </rPh>
    <rPh sb="2" eb="4">
      <t>ジョウホウ</t>
    </rPh>
    <phoneticPr fontId="2"/>
  </si>
  <si>
    <t>端子盤等</t>
    <rPh sb="0" eb="3">
      <t>タンシバン</t>
    </rPh>
    <rPh sb="3" eb="4">
      <t>ナド</t>
    </rPh>
    <phoneticPr fontId="2"/>
  </si>
  <si>
    <t>端子盤・機器収納ラック等</t>
    <rPh sb="0" eb="1">
      <t>タン</t>
    </rPh>
    <rPh sb="1" eb="2">
      <t>コ</t>
    </rPh>
    <rPh sb="2" eb="3">
      <t>バン</t>
    </rPh>
    <rPh sb="4" eb="8">
      <t>キキシュウノウ</t>
    </rPh>
    <rPh sb="11" eb="12">
      <t>ナド</t>
    </rPh>
    <phoneticPr fontId="2"/>
  </si>
  <si>
    <t>機器収納ラック</t>
    <rPh sb="0" eb="4">
      <t>キキシュウノウ</t>
    </rPh>
    <phoneticPr fontId="2"/>
  </si>
  <si>
    <t>日東電工</t>
    <rPh sb="0" eb="4">
      <t>ニットウデンコウ</t>
    </rPh>
    <phoneticPr fontId="2"/>
  </si>
  <si>
    <t>構内情報通信網装置</t>
    <rPh sb="0" eb="9">
      <t>コウナイジョウホウツウシンモウソウチ</t>
    </rPh>
    <phoneticPr fontId="2"/>
  </si>
  <si>
    <t>構内交換装置</t>
    <rPh sb="0" eb="2">
      <t>コウナイ</t>
    </rPh>
    <rPh sb="2" eb="4">
      <t>コウカン</t>
    </rPh>
    <rPh sb="4" eb="6">
      <t>ソウチ</t>
    </rPh>
    <phoneticPr fontId="2"/>
  </si>
  <si>
    <t>交換装置</t>
    <rPh sb="0" eb="2">
      <t>コウカン</t>
    </rPh>
    <rPh sb="2" eb="4">
      <t>ソウチ</t>
    </rPh>
    <phoneticPr fontId="2"/>
  </si>
  <si>
    <t>電源装置</t>
    <rPh sb="0" eb="2">
      <t>デンゲン</t>
    </rPh>
    <rPh sb="2" eb="4">
      <t>ソウチ</t>
    </rPh>
    <phoneticPr fontId="2"/>
  </si>
  <si>
    <t>電話機等</t>
    <rPh sb="0" eb="3">
      <t>デンワキ</t>
    </rPh>
    <rPh sb="3" eb="4">
      <t>ナド</t>
    </rPh>
    <phoneticPr fontId="2"/>
  </si>
  <si>
    <t>ボタン電話装置</t>
    <rPh sb="3" eb="5">
      <t>デンワ</t>
    </rPh>
    <rPh sb="5" eb="7">
      <t>ソウチ</t>
    </rPh>
    <phoneticPr fontId="2"/>
  </si>
  <si>
    <t>情報表示装置</t>
    <rPh sb="0" eb="4">
      <t>ジョウホウヒョウジ</t>
    </rPh>
    <rPh sb="4" eb="6">
      <t>ソウチ</t>
    </rPh>
    <phoneticPr fontId="2"/>
  </si>
  <si>
    <t>マルチサイン装置</t>
    <rPh sb="6" eb="8">
      <t>ソウチ</t>
    </rPh>
    <phoneticPr fontId="2"/>
  </si>
  <si>
    <t>時刻表示装置</t>
    <rPh sb="0" eb="4">
      <t>ジコクヒョウジ</t>
    </rPh>
    <rPh sb="4" eb="6">
      <t>ソウチ</t>
    </rPh>
    <phoneticPr fontId="2"/>
  </si>
  <si>
    <t>映像・音響装置</t>
    <rPh sb="0" eb="2">
      <t>エイゾウ</t>
    </rPh>
    <rPh sb="3" eb="5">
      <t>オンキョウ</t>
    </rPh>
    <rPh sb="5" eb="7">
      <t>ソウチ</t>
    </rPh>
    <phoneticPr fontId="2"/>
  </si>
  <si>
    <t>Lo型増幅器</t>
    <rPh sb="2" eb="3">
      <t>ガタ</t>
    </rPh>
    <rPh sb="3" eb="6">
      <t>ゾウフクキ</t>
    </rPh>
    <phoneticPr fontId="2"/>
  </si>
  <si>
    <t>スピーカ</t>
    <phoneticPr fontId="2"/>
  </si>
  <si>
    <t>プロジェクタ</t>
    <phoneticPr fontId="2"/>
  </si>
  <si>
    <t>スクリーン</t>
    <phoneticPr fontId="2"/>
  </si>
  <si>
    <t>拡声装置</t>
    <rPh sb="0" eb="2">
      <t>カクセイ</t>
    </rPh>
    <rPh sb="2" eb="4">
      <t>ソウチ</t>
    </rPh>
    <phoneticPr fontId="2"/>
  </si>
  <si>
    <t>Hi形増幅器</t>
    <rPh sb="2" eb="3">
      <t>ガタ</t>
    </rPh>
    <rPh sb="3" eb="6">
      <t>ゾウフクキ</t>
    </rPh>
    <phoneticPr fontId="2"/>
  </si>
  <si>
    <t>誘導支援装置</t>
    <rPh sb="0" eb="4">
      <t>ユウドウシエン</t>
    </rPh>
    <rPh sb="4" eb="6">
      <t>ソウチ</t>
    </rPh>
    <phoneticPr fontId="2"/>
  </si>
  <si>
    <t>音声誘導装置</t>
    <rPh sb="0" eb="6">
      <t>オンセイユウドウソウチ</t>
    </rPh>
    <phoneticPr fontId="2"/>
  </si>
  <si>
    <t>インターホン</t>
    <phoneticPr fontId="2"/>
  </si>
  <si>
    <t>テレビインターホン</t>
    <phoneticPr fontId="2"/>
  </si>
  <si>
    <t>外部受付用インターホン</t>
    <rPh sb="0" eb="5">
      <t>ガイブウケツケヨウ</t>
    </rPh>
    <phoneticPr fontId="2"/>
  </si>
  <si>
    <t>トイレ等呼出装置</t>
    <rPh sb="3" eb="4">
      <t>ナド</t>
    </rPh>
    <rPh sb="4" eb="5">
      <t>ヨ</t>
    </rPh>
    <rPh sb="5" eb="6">
      <t>ダ</t>
    </rPh>
    <rPh sb="6" eb="8">
      <t>ソウチ</t>
    </rPh>
    <phoneticPr fontId="2"/>
  </si>
  <si>
    <t>受付呼出装置</t>
    <rPh sb="0" eb="3">
      <t>ウケツケヨ</t>
    </rPh>
    <rPh sb="3" eb="4">
      <t>ダ</t>
    </rPh>
    <rPh sb="4" eb="6">
      <t>ソウチ</t>
    </rPh>
    <phoneticPr fontId="2"/>
  </si>
  <si>
    <t>テレビ共同受信装置</t>
    <rPh sb="3" eb="5">
      <t>キョウドウ</t>
    </rPh>
    <rPh sb="5" eb="7">
      <t>ジュシン</t>
    </rPh>
    <rPh sb="7" eb="9">
      <t>ソウチ</t>
    </rPh>
    <phoneticPr fontId="2"/>
  </si>
  <si>
    <t>アンテナ及びアンテナマスト</t>
    <rPh sb="4" eb="5">
      <t>オヨ</t>
    </rPh>
    <phoneticPr fontId="2"/>
  </si>
  <si>
    <t>機器収容箱</t>
    <rPh sb="0" eb="5">
      <t>キキシュウヨウバコ</t>
    </rPh>
    <phoneticPr fontId="2"/>
  </si>
  <si>
    <t>監視カメラ装置</t>
    <rPh sb="0" eb="2">
      <t>カンシ</t>
    </rPh>
    <rPh sb="5" eb="7">
      <t>ソウチ</t>
    </rPh>
    <phoneticPr fontId="2"/>
  </si>
  <si>
    <t>カメラ</t>
    <phoneticPr fontId="2"/>
  </si>
  <si>
    <t>モニタ装置</t>
    <rPh sb="3" eb="5">
      <t>ソウチ</t>
    </rPh>
    <phoneticPr fontId="2"/>
  </si>
  <si>
    <t>録画装置</t>
    <rPh sb="0" eb="4">
      <t>ロクガソウチ</t>
    </rPh>
    <phoneticPr fontId="2"/>
  </si>
  <si>
    <t>駐車場管制装置</t>
    <rPh sb="0" eb="2">
      <t>チュウシャ</t>
    </rPh>
    <rPh sb="2" eb="3">
      <t>バ</t>
    </rPh>
    <rPh sb="3" eb="5">
      <t>カンセイ</t>
    </rPh>
    <rPh sb="5" eb="7">
      <t>ソウチ</t>
    </rPh>
    <phoneticPr fontId="2"/>
  </si>
  <si>
    <t>防犯・入退室管理装置</t>
    <rPh sb="0" eb="2">
      <t>ボウハン</t>
    </rPh>
    <rPh sb="3" eb="6">
      <t>ニュウタイシツ</t>
    </rPh>
    <rPh sb="6" eb="8">
      <t>カンリ</t>
    </rPh>
    <rPh sb="8" eb="10">
      <t>ソウチ</t>
    </rPh>
    <phoneticPr fontId="2"/>
  </si>
  <si>
    <t>自動火災報知装置</t>
    <rPh sb="0" eb="4">
      <t>ジドウカサイ</t>
    </rPh>
    <rPh sb="4" eb="6">
      <t>ホウチ</t>
    </rPh>
    <rPh sb="6" eb="8">
      <t>ソウチ</t>
    </rPh>
    <phoneticPr fontId="2"/>
  </si>
  <si>
    <t>受信機</t>
    <rPh sb="0" eb="2">
      <t>ジュシン</t>
    </rPh>
    <rPh sb="2" eb="3">
      <t>キ</t>
    </rPh>
    <phoneticPr fontId="2"/>
  </si>
  <si>
    <t>感知器</t>
    <rPh sb="0" eb="3">
      <t>カンチキ</t>
    </rPh>
    <phoneticPr fontId="2"/>
  </si>
  <si>
    <t>自動閉鎖装置</t>
    <rPh sb="0" eb="4">
      <t>ジドウヘイサ</t>
    </rPh>
    <rPh sb="4" eb="6">
      <t>ソウチ</t>
    </rPh>
    <phoneticPr fontId="2"/>
  </si>
  <si>
    <t>非常警報装置</t>
    <rPh sb="0" eb="4">
      <t>ヒジョウケイホウ</t>
    </rPh>
    <rPh sb="4" eb="6">
      <t>ソウチ</t>
    </rPh>
    <phoneticPr fontId="2"/>
  </si>
  <si>
    <t>非常放送装置</t>
    <rPh sb="0" eb="2">
      <t>ヒジョウ</t>
    </rPh>
    <rPh sb="2" eb="4">
      <t>ホウソウ</t>
    </rPh>
    <rPh sb="4" eb="6">
      <t>ソウチ</t>
    </rPh>
    <phoneticPr fontId="2"/>
  </si>
  <si>
    <t>ガス漏れ火災警報装置</t>
    <rPh sb="2" eb="3">
      <t>モ</t>
    </rPh>
    <rPh sb="4" eb="6">
      <t>カサイ</t>
    </rPh>
    <rPh sb="6" eb="8">
      <t>ケイホウ</t>
    </rPh>
    <rPh sb="8" eb="10">
      <t>ソウチ</t>
    </rPh>
    <phoneticPr fontId="2"/>
  </si>
  <si>
    <t>受信機</t>
    <rPh sb="0" eb="3">
      <t>ジュシンキ</t>
    </rPh>
    <phoneticPr fontId="2"/>
  </si>
  <si>
    <t>外線材料</t>
    <rPh sb="0" eb="4">
      <t>ガイセンザイリョウ</t>
    </rPh>
    <phoneticPr fontId="2"/>
  </si>
  <si>
    <t>中央監視制御</t>
    <rPh sb="0" eb="5">
      <t>チュウオウカンシセイギョ</t>
    </rPh>
    <phoneticPr fontId="2"/>
  </si>
  <si>
    <t>警報盤</t>
    <rPh sb="0" eb="3">
      <t>ケイホウバン</t>
    </rPh>
    <phoneticPr fontId="2"/>
  </si>
  <si>
    <t>簡易形監視制御装置</t>
    <rPh sb="0" eb="2">
      <t>カンイ</t>
    </rPh>
    <rPh sb="2" eb="3">
      <t>ガタ</t>
    </rPh>
    <rPh sb="3" eb="5">
      <t>カンシ</t>
    </rPh>
    <rPh sb="5" eb="7">
      <t>セイギョ</t>
    </rPh>
    <rPh sb="7" eb="9">
      <t>ソウチ</t>
    </rPh>
    <phoneticPr fontId="2"/>
  </si>
  <si>
    <t>監視制御装置</t>
    <rPh sb="0" eb="6">
      <t>カンシセイギョソウチ</t>
    </rPh>
    <phoneticPr fontId="2"/>
  </si>
  <si>
    <t>章</t>
    <rPh sb="0" eb="1">
      <t>ショウ</t>
    </rPh>
    <phoneticPr fontId="2"/>
  </si>
  <si>
    <t>行部門名称</t>
    <rPh sb="0" eb="3">
      <t>ギョウブモン</t>
    </rPh>
    <rPh sb="3" eb="5">
      <t>メイショウ</t>
    </rPh>
    <phoneticPr fontId="2"/>
  </si>
  <si>
    <t>行コード</t>
    <rPh sb="0" eb="1">
      <t>ギョウ</t>
    </rPh>
    <phoneticPr fontId="2"/>
  </si>
  <si>
    <t>パーソナルコンピュータ</t>
  </si>
  <si>
    <t>出退表示装置</t>
    <rPh sb="0" eb="2">
      <t>シュッタイ</t>
    </rPh>
    <rPh sb="2" eb="4">
      <t>ヒョウジ</t>
    </rPh>
    <rPh sb="4" eb="6">
      <t>ソウチ</t>
    </rPh>
    <phoneticPr fontId="2"/>
  </si>
  <si>
    <t>検知器</t>
    <rPh sb="0" eb="3">
      <t>ケンチキ</t>
    </rPh>
    <phoneticPr fontId="2"/>
  </si>
  <si>
    <t>認識部</t>
    <rPh sb="0" eb="3">
      <t>ニンシキブ</t>
    </rPh>
    <phoneticPr fontId="2"/>
  </si>
  <si>
    <t>6.1.3.1</t>
    <phoneticPr fontId="2"/>
  </si>
  <si>
    <t>6.1.5.1</t>
    <phoneticPr fontId="2"/>
  </si>
  <si>
    <t>6.1.6.2</t>
    <phoneticPr fontId="2"/>
  </si>
  <si>
    <t>6.1.6.3</t>
    <phoneticPr fontId="2"/>
  </si>
  <si>
    <t>6.1.6.4</t>
    <phoneticPr fontId="2"/>
  </si>
  <si>
    <t>6.1.6.5</t>
    <phoneticPr fontId="2"/>
  </si>
  <si>
    <t>6.1.6.7</t>
    <phoneticPr fontId="2"/>
  </si>
  <si>
    <t>6.1.7.2</t>
    <phoneticPr fontId="2"/>
  </si>
  <si>
    <t>6.1.7.3</t>
    <phoneticPr fontId="2"/>
  </si>
  <si>
    <t>6.1.7.4</t>
    <phoneticPr fontId="2"/>
  </si>
  <si>
    <t>6.1.8.2</t>
    <phoneticPr fontId="2"/>
  </si>
  <si>
    <t>6.1.8.3</t>
    <phoneticPr fontId="2"/>
  </si>
  <si>
    <t>6.1.8.4</t>
    <phoneticPr fontId="2"/>
  </si>
  <si>
    <t>6.1.8.5</t>
    <phoneticPr fontId="2"/>
  </si>
  <si>
    <t>6.1.9.2</t>
    <phoneticPr fontId="2"/>
  </si>
  <si>
    <t>6.1.9.3</t>
    <phoneticPr fontId="2"/>
  </si>
  <si>
    <t>6.1.10.2</t>
    <phoneticPr fontId="2"/>
  </si>
  <si>
    <t>6.1.10.3</t>
    <phoneticPr fontId="2"/>
  </si>
  <si>
    <t>6.1.10.4</t>
    <phoneticPr fontId="2"/>
  </si>
  <si>
    <t>6.1.10.5</t>
    <phoneticPr fontId="2"/>
  </si>
  <si>
    <t>6.1.10.6</t>
    <phoneticPr fontId="2"/>
  </si>
  <si>
    <t>6.1.10.7</t>
    <phoneticPr fontId="2"/>
  </si>
  <si>
    <t>6.1.11.3</t>
    <phoneticPr fontId="2"/>
  </si>
  <si>
    <t>6.1.11.4</t>
    <phoneticPr fontId="2"/>
  </si>
  <si>
    <t>6.1.13.2</t>
    <phoneticPr fontId="2"/>
  </si>
  <si>
    <t>6.1.13.3</t>
    <phoneticPr fontId="2"/>
  </si>
  <si>
    <t>6.1.13.4</t>
    <phoneticPr fontId="2"/>
  </si>
  <si>
    <t>6.1.14.2</t>
    <phoneticPr fontId="2"/>
  </si>
  <si>
    <t>6.1.15.3</t>
    <phoneticPr fontId="2"/>
  </si>
  <si>
    <t>6.1.16.2</t>
    <phoneticPr fontId="2"/>
  </si>
  <si>
    <t>6.1.16.4</t>
    <phoneticPr fontId="2"/>
  </si>
  <si>
    <t>6.1.18.2</t>
    <phoneticPr fontId="2"/>
  </si>
  <si>
    <t>6.1.19.2</t>
    <phoneticPr fontId="2"/>
  </si>
  <si>
    <t>6.1.20.1</t>
    <phoneticPr fontId="2"/>
  </si>
  <si>
    <t>7.1.2.1</t>
    <phoneticPr fontId="2"/>
  </si>
  <si>
    <t>2.1.2.2</t>
    <phoneticPr fontId="2"/>
  </si>
  <si>
    <t>5.1.1.6.4(ｱ)</t>
    <phoneticPr fontId="2"/>
  </si>
  <si>
    <t>5.1.1.6.4(ｲ)</t>
    <phoneticPr fontId="2"/>
  </si>
  <si>
    <t>5.1.1.6.4(ｳ)</t>
    <phoneticPr fontId="2"/>
  </si>
  <si>
    <t>EM屋内通信線</t>
    <rPh sb="2" eb="4">
      <t>オクナイ</t>
    </rPh>
    <rPh sb="4" eb="7">
      <t>ツウシンセン</t>
    </rPh>
    <phoneticPr fontId="2"/>
  </si>
  <si>
    <t>EM構内ケーブル</t>
    <rPh sb="2" eb="4">
      <t>コウナイ</t>
    </rPh>
    <phoneticPr fontId="2"/>
  </si>
  <si>
    <t>EM通信ケーブル</t>
    <rPh sb="2" eb="4">
      <t>ツウシン</t>
    </rPh>
    <phoneticPr fontId="2"/>
  </si>
  <si>
    <t>EMボタン電話ケーブル</t>
    <rPh sb="5" eb="7">
      <t>デンワ</t>
    </rPh>
    <phoneticPr fontId="2"/>
  </si>
  <si>
    <t>EM警報ケーブル</t>
    <rPh sb="2" eb="4">
      <t>ケイホウ</t>
    </rPh>
    <phoneticPr fontId="2"/>
  </si>
  <si>
    <t>EMマイクロホンコード(1)</t>
    <phoneticPr fontId="2"/>
  </si>
  <si>
    <t>EMマイクロホンコード(2)</t>
    <phoneticPr fontId="2"/>
  </si>
  <si>
    <t>EM-UTPケーブル</t>
    <phoneticPr fontId="2"/>
  </si>
  <si>
    <t>EM光ファイバーケーブル</t>
    <rPh sb="2" eb="3">
      <t>ヒカリ</t>
    </rPh>
    <phoneticPr fontId="2"/>
  </si>
  <si>
    <t>CCPケーブル</t>
    <phoneticPr fontId="2"/>
  </si>
  <si>
    <t>SDワイヤ</t>
    <phoneticPr fontId="2"/>
  </si>
  <si>
    <t>EM電子ボタン電話ケーブル</t>
    <rPh sb="2" eb="4">
      <t>デンシ</t>
    </rPh>
    <rPh sb="7" eb="9">
      <t>デンワ</t>
    </rPh>
    <phoneticPr fontId="2"/>
  </si>
  <si>
    <t>耐熱光ファイバーケーブル</t>
    <rPh sb="0" eb="2">
      <t>タイネツ</t>
    </rPh>
    <rPh sb="2" eb="3">
      <t>ヒカリ</t>
    </rPh>
    <phoneticPr fontId="2"/>
  </si>
  <si>
    <t>6.1.2.1</t>
    <phoneticPr fontId="2"/>
  </si>
  <si>
    <t>6.1.2.2</t>
    <phoneticPr fontId="2"/>
  </si>
  <si>
    <t>局線中継台</t>
    <rPh sb="0" eb="2">
      <t>キョクセン</t>
    </rPh>
    <rPh sb="2" eb="4">
      <t>チュウケイ</t>
    </rPh>
    <rPh sb="4" eb="5">
      <t>ダイ</t>
    </rPh>
    <phoneticPr fontId="2"/>
  </si>
  <si>
    <t>EM-高圧架橋ポリエチレンケーブル（3層）</t>
    <rPh sb="3" eb="5">
      <t>コウアツ</t>
    </rPh>
    <rPh sb="5" eb="7">
      <t>カキョウ</t>
    </rPh>
    <rPh sb="19" eb="20">
      <t>ソウ</t>
    </rPh>
    <phoneticPr fontId="2"/>
  </si>
  <si>
    <t>開閉器箱</t>
    <rPh sb="0" eb="3">
      <t>カイヘイキ</t>
    </rPh>
    <rPh sb="3" eb="4">
      <t>ハコ</t>
    </rPh>
    <phoneticPr fontId="2"/>
  </si>
  <si>
    <t>河村電器</t>
    <rPh sb="0" eb="4">
      <t>カワムラデンキ</t>
    </rPh>
    <phoneticPr fontId="2"/>
  </si>
  <si>
    <t>https://www.tcon.co.jp/pdf/products/tokaipole_catalog1.pdf</t>
    <phoneticPr fontId="2"/>
  </si>
  <si>
    <t>http://www.nnets.co.jp/catalog/catalog03/polecatalog_higashinihon_all.pdf</t>
    <phoneticPr fontId="2"/>
  </si>
  <si>
    <t>コーギケン</t>
    <phoneticPr fontId="2"/>
  </si>
  <si>
    <t>https://kohgiken.co.jp/catalog/scsbox/</t>
    <phoneticPr fontId="2"/>
  </si>
  <si>
    <t>ホーチキ</t>
    <phoneticPr fontId="2"/>
  </si>
  <si>
    <t>中継器</t>
    <rPh sb="0" eb="3">
      <t>チュウケイキ</t>
    </rPh>
    <phoneticPr fontId="2"/>
  </si>
  <si>
    <t>https://ebook.hitachi-ies.co.jp/st-155/book/</t>
    <phoneticPr fontId="2"/>
  </si>
  <si>
    <t>6.1.4.2</t>
    <phoneticPr fontId="2"/>
  </si>
  <si>
    <t>6.1.4.3</t>
    <phoneticPr fontId="2"/>
  </si>
  <si>
    <t>https://www.hochiki.co.jp/support/business/catalog/kahou/digital/</t>
    <phoneticPr fontId="2"/>
  </si>
  <si>
    <t>6.1.16.6</t>
    <phoneticPr fontId="2"/>
  </si>
  <si>
    <t>雑材率</t>
    <rPh sb="0" eb="3">
      <t>ザツザイリツ</t>
    </rPh>
    <phoneticPr fontId="2"/>
  </si>
  <si>
    <t>附属
品率</t>
    <rPh sb="0" eb="2">
      <t>フゾク</t>
    </rPh>
    <rPh sb="3" eb="4">
      <t>ヒン</t>
    </rPh>
    <rPh sb="4" eb="5">
      <t>リツ</t>
    </rPh>
    <phoneticPr fontId="2"/>
  </si>
  <si>
    <t>https://www.furukawa.co.jp/eflex/product/plafleky/cd_cd.htm</t>
    <phoneticPr fontId="2"/>
  </si>
  <si>
    <t>2.1.6.2</t>
    <phoneticPr fontId="2"/>
  </si>
  <si>
    <t>個別照明制御</t>
    <rPh sb="0" eb="2">
      <t>コベツ</t>
    </rPh>
    <rPh sb="2" eb="6">
      <t>ショウメイセイギョ</t>
    </rPh>
    <phoneticPr fontId="2"/>
  </si>
  <si>
    <t>照明制御器</t>
    <rPh sb="0" eb="5">
      <t>ショウメイセイギョキ</t>
    </rPh>
    <phoneticPr fontId="2"/>
  </si>
  <si>
    <t>2.1.16.4</t>
    <phoneticPr fontId="2"/>
  </si>
  <si>
    <t>突針、支持管</t>
    <rPh sb="0" eb="1">
      <t>トツ</t>
    </rPh>
    <rPh sb="1" eb="2">
      <t>シン</t>
    </rPh>
    <rPh sb="3" eb="6">
      <t>シジカン</t>
    </rPh>
    <phoneticPr fontId="2"/>
  </si>
  <si>
    <t>2.1.17.2</t>
    <phoneticPr fontId="2"/>
  </si>
  <si>
    <t>接地銅板</t>
    <rPh sb="0" eb="2">
      <t>セッチ</t>
    </rPh>
    <rPh sb="2" eb="4">
      <t>ドウバン</t>
    </rPh>
    <phoneticPr fontId="2"/>
  </si>
  <si>
    <t>アイホン</t>
    <phoneticPr fontId="2"/>
  </si>
  <si>
    <t>6.1.15.2</t>
    <phoneticPr fontId="2"/>
  </si>
  <si>
    <t>2.1.2.3</t>
    <phoneticPr fontId="2"/>
  </si>
  <si>
    <t>☆</t>
    <phoneticPr fontId="2"/>
  </si>
  <si>
    <t>更新周期</t>
    <rPh sb="0" eb="2">
      <t>コウシン</t>
    </rPh>
    <rPh sb="2" eb="4">
      <t>シュウキ</t>
    </rPh>
    <phoneticPr fontId="2"/>
  </si>
  <si>
    <t>更新率</t>
    <rPh sb="0" eb="3">
      <t>コウシンリツ</t>
    </rPh>
    <phoneticPr fontId="2"/>
  </si>
  <si>
    <t>年修繕率</t>
    <rPh sb="0" eb="1">
      <t>ネン</t>
    </rPh>
    <rPh sb="1" eb="4">
      <t>シュウゼンリツ</t>
    </rPh>
    <phoneticPr fontId="2"/>
  </si>
  <si>
    <t>①</t>
    <phoneticPr fontId="2"/>
  </si>
  <si>
    <t>工業用陶磁器</t>
  </si>
  <si>
    <t>光ファイバケーブル</t>
  </si>
  <si>
    <t>ボルト・ナット・リベット・スプリング</t>
  </si>
  <si>
    <t>金属製容器・製缶板金製品</t>
  </si>
  <si>
    <t>電動機</t>
  </si>
  <si>
    <t>開閉制御装置・配電盤</t>
  </si>
  <si>
    <t>その他の電気機械器具</t>
  </si>
  <si>
    <t>ビデオ機器・デジタルカメラ</t>
  </si>
  <si>
    <t>プラスチック製容器</t>
  </si>
  <si>
    <t>kg</t>
    <phoneticPr fontId="2"/>
  </si>
  <si>
    <t>導体kg</t>
    <phoneticPr fontId="2"/>
  </si>
  <si>
    <t>コアm</t>
    <phoneticPr fontId="2"/>
  </si>
  <si>
    <t>台</t>
    <phoneticPr fontId="2"/>
  </si>
  <si>
    <t>☆</t>
    <phoneticPr fontId="2"/>
  </si>
  <si>
    <t>行番号</t>
    <rPh sb="0" eb="3">
      <t>ギョウバンゴウ</t>
    </rPh>
    <phoneticPr fontId="2"/>
  </si>
  <si>
    <t>通し番号</t>
    <rPh sb="0" eb="1">
      <t>トオ</t>
    </rPh>
    <rPh sb="2" eb="4">
      <t>バンゴウ</t>
    </rPh>
    <phoneticPr fontId="2"/>
  </si>
  <si>
    <t>該当無し</t>
    <rPh sb="0" eb="3">
      <t>ガイトウナ</t>
    </rPh>
    <phoneticPr fontId="2"/>
  </si>
  <si>
    <t>未整備</t>
    <rPh sb="0" eb="3">
      <t>ミセイビ</t>
    </rPh>
    <phoneticPr fontId="2"/>
  </si>
  <si>
    <t>（2章に倣う）</t>
    <rPh sb="2" eb="3">
      <t>ショウ</t>
    </rPh>
    <rPh sb="4" eb="5">
      <t>ナラ</t>
    </rPh>
    <phoneticPr fontId="2"/>
  </si>
  <si>
    <t>金属管及び附属品</t>
    <rPh sb="0" eb="3">
      <t>キンゾクカン</t>
    </rPh>
    <rPh sb="3" eb="4">
      <t>オヨ</t>
    </rPh>
    <rPh sb="5" eb="8">
      <t>フゾクヒン</t>
    </rPh>
    <phoneticPr fontId="2"/>
  </si>
  <si>
    <t>プルボックス、金属ダクト、ケーブルラック</t>
    <rPh sb="7" eb="9">
      <t>キンゾク</t>
    </rPh>
    <phoneticPr fontId="2"/>
  </si>
  <si>
    <t>防火区画貫通処理材</t>
    <rPh sb="0" eb="4">
      <t>ボウカクカク</t>
    </rPh>
    <rPh sb="4" eb="8">
      <t>カンツウショリ</t>
    </rPh>
    <rPh sb="8" eb="9">
      <t>ザイ</t>
    </rPh>
    <phoneticPr fontId="2"/>
  </si>
  <si>
    <t>6.1.2.3</t>
    <phoneticPr fontId="2"/>
  </si>
  <si>
    <t>各種コネクタ類</t>
    <rPh sb="0" eb="2">
      <t>カクシュ</t>
    </rPh>
    <rPh sb="6" eb="7">
      <t>ルイ</t>
    </rPh>
    <phoneticPr fontId="2"/>
  </si>
  <si>
    <t>6.1.20.2</t>
    <phoneticPr fontId="2"/>
  </si>
  <si>
    <t>コンクリート柱（2章に倣う）</t>
    <rPh sb="6" eb="7">
      <t>ハシラ</t>
    </rPh>
    <rPh sb="9" eb="10">
      <t>ショウ</t>
    </rPh>
    <rPh sb="11" eb="12">
      <t>ナラ</t>
    </rPh>
    <phoneticPr fontId="2"/>
  </si>
  <si>
    <t>鋼管柱（2章に倣う）</t>
    <rPh sb="0" eb="2">
      <t>コウカン</t>
    </rPh>
    <rPh sb="2" eb="3">
      <t>ハシラ</t>
    </rPh>
    <rPh sb="5" eb="6">
      <t>ショウ</t>
    </rPh>
    <rPh sb="7" eb="8">
      <t>ナラ</t>
    </rPh>
    <phoneticPr fontId="2"/>
  </si>
  <si>
    <t>②</t>
    <phoneticPr fontId="2"/>
  </si>
  <si>
    <t>（鋼板製）</t>
    <rPh sb="1" eb="4">
      <t>コウハンセイ</t>
    </rPh>
    <phoneticPr fontId="2"/>
  </si>
  <si>
    <t>（ステンレス製）</t>
    <rPh sb="6" eb="7">
      <t>セイ</t>
    </rPh>
    <phoneticPr fontId="2"/>
  </si>
  <si>
    <t>（はしご形）</t>
    <rPh sb="4" eb="5">
      <t>ガタ</t>
    </rPh>
    <phoneticPr fontId="2"/>
  </si>
  <si>
    <t>（トレー形）</t>
    <rPh sb="4" eb="5">
      <t>ガタ</t>
    </rPh>
    <phoneticPr fontId="2"/>
  </si>
  <si>
    <t>LED照明/ベースライト露出形</t>
    <rPh sb="3" eb="5">
      <t>ショウメイ</t>
    </rPh>
    <rPh sb="12" eb="15">
      <t>ロシュツガタ</t>
    </rPh>
    <phoneticPr fontId="2"/>
  </si>
  <si>
    <t>LED照明/ベースライト埋込形</t>
    <rPh sb="3" eb="5">
      <t>ショウメイ</t>
    </rPh>
    <rPh sb="12" eb="15">
      <t>ウメコミガタ</t>
    </rPh>
    <phoneticPr fontId="2"/>
  </si>
  <si>
    <t>LED照明/ブラケットライト露出形</t>
    <rPh sb="3" eb="5">
      <t>ショウメイ</t>
    </rPh>
    <rPh sb="14" eb="17">
      <t>ロシュツガタ</t>
    </rPh>
    <phoneticPr fontId="2"/>
  </si>
  <si>
    <t>LED照明/ダウンライト</t>
    <rPh sb="3" eb="5">
      <t>ショウメイ</t>
    </rPh>
    <phoneticPr fontId="2"/>
  </si>
  <si>
    <t>LED照明/屋外灯、投光器他</t>
    <rPh sb="3" eb="5">
      <t>ショウメイ</t>
    </rPh>
    <rPh sb="6" eb="8">
      <t>オクガイ</t>
    </rPh>
    <rPh sb="8" eb="9">
      <t>トウ</t>
    </rPh>
    <rPh sb="10" eb="13">
      <t>トウコウキ</t>
    </rPh>
    <rPh sb="13" eb="14">
      <t>ホカ</t>
    </rPh>
    <phoneticPr fontId="2"/>
  </si>
  <si>
    <t>誘導灯</t>
    <rPh sb="0" eb="3">
      <t>ユウドウトウ</t>
    </rPh>
    <phoneticPr fontId="2"/>
  </si>
  <si>
    <t>非常照明器具</t>
    <rPh sb="0" eb="6">
      <t>ヒジョウショウメイキグ</t>
    </rPh>
    <phoneticPr fontId="2"/>
  </si>
  <si>
    <t>統合照明制御</t>
    <rPh sb="0" eb="2">
      <t>トウゴウ</t>
    </rPh>
    <rPh sb="2" eb="6">
      <t>ショウメイセイギョ</t>
    </rPh>
    <phoneticPr fontId="2"/>
  </si>
  <si>
    <t>2.1.6.3</t>
    <phoneticPr fontId="2"/>
  </si>
  <si>
    <t>接地極埋設標</t>
    <rPh sb="0" eb="2">
      <t>セッチ</t>
    </rPh>
    <rPh sb="2" eb="3">
      <t>キョク</t>
    </rPh>
    <rPh sb="3" eb="6">
      <t>マイセツヒョウ</t>
    </rPh>
    <phoneticPr fontId="2"/>
  </si>
  <si>
    <t>2.1.17.4</t>
    <phoneticPr fontId="2"/>
  </si>
  <si>
    <t>前後面保守形</t>
    <rPh sb="0" eb="3">
      <t>ゼンゴメン</t>
    </rPh>
    <rPh sb="3" eb="6">
      <t>ホシュガタ</t>
    </rPh>
    <phoneticPr fontId="2"/>
  </si>
  <si>
    <t>前面保守形</t>
    <rPh sb="0" eb="5">
      <t>ゼンメンホシュガタ</t>
    </rPh>
    <phoneticPr fontId="2"/>
  </si>
  <si>
    <t>22/33KV二次側</t>
    <rPh sb="7" eb="10">
      <t>ニジガワ</t>
    </rPh>
    <phoneticPr fontId="2"/>
  </si>
  <si>
    <t>66/77kV二次側</t>
    <rPh sb="7" eb="10">
      <t>ニジガワ</t>
    </rPh>
    <phoneticPr fontId="2"/>
  </si>
  <si>
    <t>系統連系保護制御盤</t>
    <rPh sb="0" eb="4">
      <t>ケイトウレンケイ</t>
    </rPh>
    <rPh sb="4" eb="9">
      <t>ホゴセイギョバン</t>
    </rPh>
    <phoneticPr fontId="2"/>
  </si>
  <si>
    <t>特別高圧監視制御装置</t>
    <rPh sb="0" eb="4">
      <t>トクベツコウアツ</t>
    </rPh>
    <rPh sb="4" eb="10">
      <t>カンシセイギョソウチ</t>
    </rPh>
    <phoneticPr fontId="2"/>
  </si>
  <si>
    <t>3.1.6.3</t>
    <phoneticPr fontId="2"/>
  </si>
  <si>
    <t>3.1.7.3</t>
    <phoneticPr fontId="2"/>
  </si>
  <si>
    <t>絶縁監視装置</t>
    <rPh sb="0" eb="2">
      <t>ゼツエン</t>
    </rPh>
    <rPh sb="2" eb="6">
      <t>カンシソウチ</t>
    </rPh>
    <phoneticPr fontId="2"/>
  </si>
  <si>
    <t>3.1.8.3</t>
    <phoneticPr fontId="2"/>
  </si>
  <si>
    <t>4.2.1.3</t>
    <phoneticPr fontId="2"/>
  </si>
  <si>
    <t>分散電源EMS</t>
    <rPh sb="0" eb="2">
      <t>ブンサン</t>
    </rPh>
    <rPh sb="2" eb="4">
      <t>デンゲン</t>
    </rPh>
    <phoneticPr fontId="2"/>
  </si>
  <si>
    <t>4.2.4.1</t>
    <phoneticPr fontId="2"/>
  </si>
  <si>
    <t>接続箱</t>
    <rPh sb="0" eb="3">
      <t>セツゾクバコ</t>
    </rPh>
    <phoneticPr fontId="2"/>
  </si>
  <si>
    <t>5.1.7.3</t>
    <phoneticPr fontId="2"/>
  </si>
  <si>
    <t>EM同軸ケーブル(1)-2E</t>
    <rPh sb="2" eb="4">
      <t>ドウジク</t>
    </rPh>
    <phoneticPr fontId="2"/>
  </si>
  <si>
    <t>EM同軸ケーブル(2)-FB</t>
    <rPh sb="2" eb="4">
      <t>ドウジク</t>
    </rPh>
    <phoneticPr fontId="2"/>
  </si>
  <si>
    <t>VoIPゲートウェイ</t>
    <phoneticPr fontId="2"/>
  </si>
  <si>
    <t>6.1.6.6</t>
    <phoneticPr fontId="2"/>
  </si>
  <si>
    <t>その他</t>
    <rPh sb="2" eb="3">
      <t>タ</t>
    </rPh>
    <phoneticPr fontId="2"/>
  </si>
  <si>
    <t>マイクロホン</t>
    <phoneticPr fontId="2"/>
  </si>
  <si>
    <t>6.1.8.6.1</t>
    <phoneticPr fontId="2"/>
  </si>
  <si>
    <t>Blu-ray/DVDプレーヤ</t>
    <phoneticPr fontId="2"/>
  </si>
  <si>
    <t>書画カメラ</t>
    <rPh sb="0" eb="2">
      <t>ショガ</t>
    </rPh>
    <phoneticPr fontId="2"/>
  </si>
  <si>
    <t>6.1.8.6.4</t>
    <phoneticPr fontId="2"/>
  </si>
  <si>
    <t>6.1.8.6.7</t>
    <phoneticPr fontId="2"/>
  </si>
  <si>
    <t>テレビ電波障害装置</t>
    <rPh sb="3" eb="5">
      <t>デンパ</t>
    </rPh>
    <rPh sb="5" eb="7">
      <t>ショウガイ</t>
    </rPh>
    <rPh sb="7" eb="9">
      <t>ソウチ</t>
    </rPh>
    <phoneticPr fontId="2"/>
  </si>
  <si>
    <t>ヘッドエンド</t>
    <phoneticPr fontId="2"/>
  </si>
  <si>
    <t>管制盤</t>
    <rPh sb="0" eb="2">
      <t>カンセイ</t>
    </rPh>
    <rPh sb="2" eb="3">
      <t>バン</t>
    </rPh>
    <phoneticPr fontId="2"/>
  </si>
  <si>
    <t>6.1.14.3</t>
    <phoneticPr fontId="2"/>
  </si>
  <si>
    <t>信号灯・警報灯</t>
    <rPh sb="0" eb="2">
      <t>シンゴウ</t>
    </rPh>
    <rPh sb="2" eb="3">
      <t>トウ</t>
    </rPh>
    <rPh sb="4" eb="6">
      <t>ケイホウ</t>
    </rPh>
    <rPh sb="6" eb="7">
      <t>トウ</t>
    </rPh>
    <phoneticPr fontId="2"/>
  </si>
  <si>
    <t>6.1.14.4</t>
    <phoneticPr fontId="2"/>
  </si>
  <si>
    <t>発券機</t>
    <rPh sb="0" eb="2">
      <t>ハッケン</t>
    </rPh>
    <rPh sb="2" eb="3">
      <t>キ</t>
    </rPh>
    <phoneticPr fontId="2"/>
  </si>
  <si>
    <t>6.1.14.5</t>
    <phoneticPr fontId="2"/>
  </si>
  <si>
    <t>6.1.14.6</t>
    <phoneticPr fontId="2"/>
  </si>
  <si>
    <t>6.1.14.7</t>
    <phoneticPr fontId="2"/>
  </si>
  <si>
    <t>カーゲート</t>
    <phoneticPr fontId="2"/>
  </si>
  <si>
    <t>カードリーダ</t>
    <phoneticPr fontId="2"/>
  </si>
  <si>
    <t>制御装置</t>
    <rPh sb="0" eb="4">
      <t>セイギョソウチ</t>
    </rPh>
    <phoneticPr fontId="2"/>
  </si>
  <si>
    <t>その他の機器</t>
    <rPh sb="2" eb="3">
      <t>タ</t>
    </rPh>
    <rPh sb="4" eb="6">
      <t>キキ</t>
    </rPh>
    <phoneticPr fontId="2"/>
  </si>
  <si>
    <t>セキュリティゲート</t>
    <phoneticPr fontId="2"/>
  </si>
  <si>
    <t>6.1.15.4</t>
    <phoneticPr fontId="2"/>
  </si>
  <si>
    <t>6.1.16.3</t>
    <phoneticPr fontId="2"/>
  </si>
  <si>
    <t>副受信機・表示装置</t>
    <rPh sb="0" eb="1">
      <t>フク</t>
    </rPh>
    <rPh sb="1" eb="3">
      <t>ジュシン</t>
    </rPh>
    <rPh sb="3" eb="4">
      <t>キ</t>
    </rPh>
    <rPh sb="5" eb="7">
      <t>ヒョウジ</t>
    </rPh>
    <rPh sb="7" eb="9">
      <t>ソウチ</t>
    </rPh>
    <phoneticPr fontId="2"/>
  </si>
  <si>
    <t>6.1.16.5</t>
    <phoneticPr fontId="2"/>
  </si>
  <si>
    <t>発信機</t>
    <rPh sb="0" eb="3">
      <t>ハッシンキ</t>
    </rPh>
    <phoneticPr fontId="2"/>
  </si>
  <si>
    <t>6.1.16.7</t>
    <phoneticPr fontId="2"/>
  </si>
  <si>
    <t>地区警報装置</t>
    <rPh sb="0" eb="6">
      <t>チクケイホウソウチ</t>
    </rPh>
    <phoneticPr fontId="2"/>
  </si>
  <si>
    <t>自動閉鎖装置</t>
    <rPh sb="0" eb="6">
      <t>ジドウヘイサソウチ</t>
    </rPh>
    <phoneticPr fontId="2"/>
  </si>
  <si>
    <t>6.1.17.3</t>
    <phoneticPr fontId="2"/>
  </si>
  <si>
    <t>増幅器及び操作装置</t>
    <rPh sb="0" eb="3">
      <t>ゾウフクキ</t>
    </rPh>
    <rPh sb="3" eb="4">
      <t>オヨ</t>
    </rPh>
    <rPh sb="5" eb="9">
      <t>ソウサソウチ</t>
    </rPh>
    <phoneticPr fontId="2"/>
  </si>
  <si>
    <t>6.1.19.5</t>
    <phoneticPr fontId="2"/>
  </si>
  <si>
    <t>7.1.3.2</t>
    <phoneticPr fontId="2"/>
  </si>
  <si>
    <t>監視操作装置</t>
    <rPh sb="0" eb="2">
      <t>カンシ</t>
    </rPh>
    <rPh sb="2" eb="4">
      <t>ソウサ</t>
    </rPh>
    <rPh sb="4" eb="6">
      <t>ソウチ</t>
    </rPh>
    <phoneticPr fontId="2"/>
  </si>
  <si>
    <t>7.1.4.2</t>
    <phoneticPr fontId="2"/>
  </si>
  <si>
    <t>7.1.4.3</t>
    <phoneticPr fontId="2"/>
  </si>
  <si>
    <t>7.1.4.4</t>
    <phoneticPr fontId="2"/>
  </si>
  <si>
    <t>監視操作装置</t>
    <rPh sb="0" eb="4">
      <t>カンシソウサ</t>
    </rPh>
    <rPh sb="4" eb="6">
      <t>ソウチ</t>
    </rPh>
    <phoneticPr fontId="2"/>
  </si>
  <si>
    <t>信号処理装置</t>
    <rPh sb="0" eb="6">
      <t>シンゴウショリソウチ</t>
    </rPh>
    <phoneticPr fontId="2"/>
  </si>
  <si>
    <t>記録装置</t>
    <rPh sb="0" eb="4">
      <t>キロクソウチ</t>
    </rPh>
    <phoneticPr fontId="2"/>
  </si>
  <si>
    <t>耐火物</t>
    <rPh sb="0" eb="3">
      <t>タイカブツ</t>
    </rPh>
    <phoneticPr fontId="2"/>
  </si>
  <si>
    <t>複写機</t>
    <rPh sb="0" eb="3">
      <t>フクシャキ</t>
    </rPh>
    <phoneticPr fontId="2"/>
  </si>
  <si>
    <t>未整備</t>
    <rPh sb="0" eb="3">
      <t>ミセイビ</t>
    </rPh>
    <phoneticPr fontId="2"/>
  </si>
  <si>
    <t>液晶パネル</t>
    <rPh sb="0" eb="2">
      <t>エキショウ</t>
    </rPh>
    <phoneticPr fontId="2"/>
  </si>
  <si>
    <t>伸銅品</t>
    <rPh sb="0" eb="3">
      <t>シンドウヒン</t>
    </rPh>
    <phoneticPr fontId="2"/>
  </si>
  <si>
    <t>その他の電子部品</t>
    <rPh sb="2" eb="3">
      <t>タ</t>
    </rPh>
    <rPh sb="4" eb="8">
      <t>デンシブヒン</t>
    </rPh>
    <phoneticPr fontId="2"/>
  </si>
  <si>
    <t>（鉛蓄電池）</t>
    <rPh sb="1" eb="2">
      <t>ナマリ</t>
    </rPh>
    <rPh sb="2" eb="5">
      <t>チクデンチ</t>
    </rPh>
    <phoneticPr fontId="2"/>
  </si>
  <si>
    <t>（リチウム二次電池）</t>
    <rPh sb="5" eb="7">
      <t>ニジ</t>
    </rPh>
    <rPh sb="7" eb="9">
      <t>デンチ</t>
    </rPh>
    <phoneticPr fontId="2"/>
  </si>
  <si>
    <t>LED照明/システム天井</t>
    <rPh sb="3" eb="5">
      <t>ショウメイ</t>
    </rPh>
    <rPh sb="10" eb="12">
      <t>テンジョウ</t>
    </rPh>
    <phoneticPr fontId="2"/>
  </si>
  <si>
    <t>親時計</t>
    <rPh sb="0" eb="3">
      <t>オヤドケイ</t>
    </rPh>
    <phoneticPr fontId="2"/>
  </si>
  <si>
    <t>子時計</t>
    <rPh sb="0" eb="3">
      <t>コドケイ</t>
    </rPh>
    <phoneticPr fontId="2"/>
  </si>
  <si>
    <t>太陽電池式ポール形</t>
    <rPh sb="0" eb="5">
      <t>タイヨウデンチシキ</t>
    </rPh>
    <rPh sb="8" eb="9">
      <t>カタチ</t>
    </rPh>
    <phoneticPr fontId="2"/>
  </si>
  <si>
    <t>E1233</t>
    <phoneticPr fontId="2"/>
  </si>
  <si>
    <t>E1234</t>
    <phoneticPr fontId="2"/>
  </si>
  <si>
    <t>E1107</t>
    <phoneticPr fontId="2"/>
  </si>
  <si>
    <t>E1108</t>
    <phoneticPr fontId="2"/>
  </si>
  <si>
    <t>E1112</t>
    <phoneticPr fontId="2"/>
  </si>
  <si>
    <t>E1115</t>
    <phoneticPr fontId="2"/>
  </si>
  <si>
    <t>E1111</t>
    <phoneticPr fontId="2"/>
  </si>
  <si>
    <t>E1126</t>
    <phoneticPr fontId="2"/>
  </si>
  <si>
    <t>E1125</t>
    <phoneticPr fontId="2"/>
  </si>
  <si>
    <t>RE101</t>
    <phoneticPr fontId="2"/>
  </si>
  <si>
    <t>RE102</t>
    <phoneticPr fontId="2"/>
  </si>
  <si>
    <t>E1236</t>
    <phoneticPr fontId="2"/>
  </si>
  <si>
    <t>E1101</t>
    <phoneticPr fontId="2"/>
  </si>
  <si>
    <t>E1103</t>
    <phoneticPr fontId="2"/>
  </si>
  <si>
    <t>RE103</t>
    <phoneticPr fontId="2"/>
  </si>
  <si>
    <t>E1102</t>
    <phoneticPr fontId="2"/>
  </si>
  <si>
    <t>E1121-23,26</t>
    <phoneticPr fontId="2"/>
  </si>
  <si>
    <t>E1211</t>
    <phoneticPr fontId="2"/>
  </si>
  <si>
    <t>E1213</t>
    <phoneticPr fontId="2"/>
  </si>
  <si>
    <t>E1214</t>
    <phoneticPr fontId="2"/>
  </si>
  <si>
    <t>E1124,1212</t>
    <phoneticPr fontId="2"/>
  </si>
  <si>
    <t>E1215</t>
    <phoneticPr fontId="2"/>
  </si>
  <si>
    <t>E1217</t>
    <phoneticPr fontId="2"/>
  </si>
  <si>
    <t>E1220</t>
    <phoneticPr fontId="2"/>
  </si>
  <si>
    <t>E1128</t>
    <phoneticPr fontId="2"/>
  </si>
  <si>
    <t>E1229,30</t>
    <phoneticPr fontId="2"/>
  </si>
  <si>
    <t>E1221</t>
    <phoneticPr fontId="2"/>
  </si>
  <si>
    <t>E1222</t>
    <phoneticPr fontId="2"/>
  </si>
  <si>
    <t>E1223</t>
    <phoneticPr fontId="2"/>
  </si>
  <si>
    <t>E1224</t>
    <phoneticPr fontId="2"/>
  </si>
  <si>
    <t>E1228</t>
    <phoneticPr fontId="2"/>
  </si>
  <si>
    <t>E1113</t>
    <phoneticPr fontId="2"/>
  </si>
  <si>
    <t>E1116</t>
    <phoneticPr fontId="2"/>
  </si>
  <si>
    <t>E1114</t>
    <phoneticPr fontId="2"/>
  </si>
  <si>
    <t>E1118</t>
    <phoneticPr fontId="2"/>
  </si>
  <si>
    <t>E1119</t>
    <phoneticPr fontId="2"/>
  </si>
  <si>
    <t>E1117</t>
    <phoneticPr fontId="2"/>
  </si>
  <si>
    <t>E1120</t>
    <phoneticPr fontId="2"/>
  </si>
  <si>
    <t>E1303</t>
    <phoneticPr fontId="2"/>
  </si>
  <si>
    <t>E1301</t>
    <phoneticPr fontId="2"/>
  </si>
  <si>
    <t>E1304</t>
    <phoneticPr fontId="2"/>
  </si>
  <si>
    <t>E1305</t>
    <phoneticPr fontId="2"/>
  </si>
  <si>
    <t>E1306</t>
    <phoneticPr fontId="2"/>
  </si>
  <si>
    <t>E1308</t>
    <phoneticPr fontId="2"/>
  </si>
  <si>
    <t>E1307</t>
    <phoneticPr fontId="2"/>
  </si>
  <si>
    <t>E1309</t>
    <phoneticPr fontId="2"/>
  </si>
  <si>
    <t>E1310</t>
    <phoneticPr fontId="2"/>
  </si>
  <si>
    <t>E1311</t>
    <phoneticPr fontId="2"/>
  </si>
  <si>
    <t>E1312</t>
    <phoneticPr fontId="2"/>
  </si>
  <si>
    <t>E1313</t>
    <phoneticPr fontId="2"/>
  </si>
  <si>
    <t>出典</t>
    <rPh sb="0" eb="2">
      <t>シュッテン</t>
    </rPh>
    <phoneticPr fontId="2"/>
  </si>
  <si>
    <t>RE105</t>
    <phoneticPr fontId="2"/>
  </si>
  <si>
    <t>RE106</t>
    <phoneticPr fontId="2"/>
  </si>
  <si>
    <t>RE108</t>
    <phoneticPr fontId="2"/>
  </si>
  <si>
    <t>EM-CE、CVケーブル</t>
    <phoneticPr fontId="2"/>
  </si>
  <si>
    <t>EM-EE、VVケーブル</t>
    <phoneticPr fontId="2"/>
  </si>
  <si>
    <t>RE110</t>
    <phoneticPr fontId="2"/>
  </si>
  <si>
    <t>RE111</t>
    <phoneticPr fontId="2"/>
  </si>
  <si>
    <t>2.1.1.1</t>
  </si>
  <si>
    <t>2.1.1.1</t>
    <phoneticPr fontId="2"/>
  </si>
  <si>
    <t>2.1.2.1</t>
    <phoneticPr fontId="2"/>
  </si>
  <si>
    <t>2.1.18.2</t>
    <phoneticPr fontId="2"/>
  </si>
  <si>
    <t>2.1.18.5</t>
    <phoneticPr fontId="2"/>
  </si>
  <si>
    <t>コンクリート柱</t>
    <rPh sb="6" eb="7">
      <t>ハシラ</t>
    </rPh>
    <phoneticPr fontId="2"/>
  </si>
  <si>
    <t>鋼管柱</t>
    <rPh sb="0" eb="3">
      <t>コウカンチュウ</t>
    </rPh>
    <phoneticPr fontId="2"/>
  </si>
  <si>
    <t>鋼管（SGP）</t>
    <rPh sb="0" eb="2">
      <t>コウカン</t>
    </rPh>
    <phoneticPr fontId="2"/>
  </si>
  <si>
    <t>合成樹脂被覆鋼管（GLL,GLT）</t>
    <rPh sb="0" eb="4">
      <t>ゴウセイジュシ</t>
    </rPh>
    <rPh sb="4" eb="6">
      <t>ヒフク</t>
    </rPh>
    <rPh sb="6" eb="8">
      <t>コウカン</t>
    </rPh>
    <phoneticPr fontId="2"/>
  </si>
  <si>
    <t>波付硬質合成樹脂管(FEP)</t>
    <rPh sb="0" eb="1">
      <t>ナミ</t>
    </rPh>
    <rPh sb="1" eb="2">
      <t>ツキ</t>
    </rPh>
    <rPh sb="2" eb="4">
      <t>コウシツ</t>
    </rPh>
    <rPh sb="4" eb="9">
      <t>ゴウセイジュシカン</t>
    </rPh>
    <phoneticPr fontId="2"/>
  </si>
  <si>
    <t>6.1.1.1</t>
    <phoneticPr fontId="2"/>
  </si>
  <si>
    <t>前出</t>
    <rPh sb="0" eb="2">
      <t>ゼンシュツ</t>
    </rPh>
    <phoneticPr fontId="2"/>
  </si>
  <si>
    <t>硬質ビニル管（VE）</t>
    <rPh sb="0" eb="2">
      <t>コウシツ</t>
    </rPh>
    <rPh sb="5" eb="6">
      <t>カン</t>
    </rPh>
    <phoneticPr fontId="2"/>
  </si>
  <si>
    <t>厚鋼電線管</t>
    <rPh sb="0" eb="1">
      <t>アツコウ</t>
    </rPh>
    <rPh sb="2" eb="5">
      <t>デンセンカン</t>
    </rPh>
    <phoneticPr fontId="2"/>
  </si>
  <si>
    <t>薄鋼電線管</t>
    <rPh sb="0" eb="1">
      <t>ウスコウ</t>
    </rPh>
    <rPh sb="2" eb="5">
      <t>デンセンカン</t>
    </rPh>
    <phoneticPr fontId="2"/>
  </si>
  <si>
    <t>ねじなし電線管</t>
    <rPh sb="4" eb="7">
      <t>デンセンカン</t>
    </rPh>
    <phoneticPr fontId="2"/>
  </si>
  <si>
    <t>PFS管</t>
    <rPh sb="2" eb="3">
      <t>カン</t>
    </rPh>
    <phoneticPr fontId="2"/>
  </si>
  <si>
    <t>PFD管</t>
    <rPh sb="2" eb="3">
      <t>カン</t>
    </rPh>
    <phoneticPr fontId="2"/>
  </si>
  <si>
    <t>CD管</t>
    <rPh sb="1" eb="2">
      <t>カン</t>
    </rPh>
    <phoneticPr fontId="2"/>
  </si>
  <si>
    <t>金属製可とう電線管</t>
    <rPh sb="0" eb="2">
      <t>キンゾクセイ</t>
    </rPh>
    <rPh sb="2" eb="3">
      <t>カ</t>
    </rPh>
    <rPh sb="5" eb="8">
      <t>デンセンカン</t>
    </rPh>
    <phoneticPr fontId="2"/>
  </si>
  <si>
    <t>ビニル被覆金属製可とう電線管</t>
    <rPh sb="2" eb="4">
      <t>ヒフク</t>
    </rPh>
    <rPh sb="4" eb="7">
      <t>キンゾクセイ</t>
    </rPh>
    <rPh sb="7" eb="8">
      <t>カ</t>
    </rPh>
    <rPh sb="10" eb="13">
      <t>デンセンカン</t>
    </rPh>
    <phoneticPr fontId="2"/>
  </si>
  <si>
    <t>発熱線ユニット</t>
    <rPh sb="0" eb="2">
      <t>ハツネツ</t>
    </rPh>
    <rPh sb="2" eb="3">
      <t>セン</t>
    </rPh>
    <phoneticPr fontId="2"/>
  </si>
  <si>
    <t>発熱シート、発熱線</t>
    <rPh sb="0" eb="2">
      <t>ハツネツ</t>
    </rPh>
    <rPh sb="6" eb="9">
      <t>ハツネツセン</t>
    </rPh>
    <phoneticPr fontId="2"/>
  </si>
  <si>
    <t>2.1.16.2</t>
    <phoneticPr fontId="2"/>
  </si>
  <si>
    <t>2.1.16.3</t>
    <phoneticPr fontId="2"/>
  </si>
  <si>
    <t>試験用接続端子箱</t>
    <rPh sb="0" eb="3">
      <t>シケンヨウ</t>
    </rPh>
    <rPh sb="3" eb="7">
      <t>セツゾクタンシ</t>
    </rPh>
    <rPh sb="7" eb="8">
      <t>バコ</t>
    </rPh>
    <phoneticPr fontId="2"/>
  </si>
  <si>
    <t>ディスプレイ</t>
    <phoneticPr fontId="2"/>
  </si>
  <si>
    <t>光学機械・レンズ</t>
  </si>
  <si>
    <t>台</t>
    <rPh sb="0" eb="1">
      <t>ダイ</t>
    </rPh>
    <phoneticPr fontId="2"/>
  </si>
  <si>
    <t>電子応用装置</t>
  </si>
  <si>
    <t>連動制御器</t>
    <rPh sb="0" eb="5">
      <t>レンドウセイギョキ</t>
    </rPh>
    <phoneticPr fontId="2"/>
  </si>
  <si>
    <t>スイッチ</t>
    <phoneticPr fontId="2"/>
  </si>
  <si>
    <t>ルータ</t>
    <phoneticPr fontId="2"/>
  </si>
  <si>
    <t>メディアコンバータ</t>
    <phoneticPr fontId="2"/>
  </si>
  <si>
    <t>スイッチ</t>
  </si>
  <si>
    <t>リモコンスイッチ</t>
    <phoneticPr fontId="2"/>
  </si>
  <si>
    <t>コンセント</t>
  </si>
  <si>
    <t>直入</t>
    <rPh sb="0" eb="1">
      <t>チョク</t>
    </rPh>
    <rPh sb="1" eb="2">
      <t>イレ</t>
    </rPh>
    <phoneticPr fontId="2"/>
  </si>
  <si>
    <t>Y-Δ始動</t>
    <rPh sb="3" eb="5">
      <t>シドウ</t>
    </rPh>
    <phoneticPr fontId="2"/>
  </si>
  <si>
    <t>インバータ始動</t>
    <rPh sb="5" eb="7">
      <t>シドウ</t>
    </rPh>
    <phoneticPr fontId="2"/>
  </si>
  <si>
    <t>（アルカリ電池）</t>
    <rPh sb="5" eb="7">
      <t>デンチ</t>
    </rPh>
    <phoneticPr fontId="2"/>
  </si>
  <si>
    <t>参照元データ</t>
    <rPh sb="0" eb="3">
      <t>サンショウモト</t>
    </rPh>
    <phoneticPr fontId="2"/>
  </si>
  <si>
    <t>タンブラスイッチの平均値</t>
    <rPh sb="9" eb="12">
      <t>ヘイキンチ</t>
    </rPh>
    <phoneticPr fontId="2"/>
  </si>
  <si>
    <t>フル2線式リモコンスイッチの平均値</t>
    <rPh sb="3" eb="5">
      <t>センシキ</t>
    </rPh>
    <rPh sb="14" eb="17">
      <t>ヘイキンチ</t>
    </rPh>
    <phoneticPr fontId="2"/>
  </si>
  <si>
    <t>埋込コンセントの平均値</t>
    <rPh sb="0" eb="2">
      <t>ウメコミ</t>
    </rPh>
    <rPh sb="8" eb="11">
      <t>ヘイキンチ</t>
    </rPh>
    <phoneticPr fontId="2"/>
  </si>
  <si>
    <t>一般分電盤の平均値</t>
    <rPh sb="0" eb="2">
      <t>イッパン</t>
    </rPh>
    <rPh sb="2" eb="5">
      <t>ブンデンバン</t>
    </rPh>
    <rPh sb="6" eb="9">
      <t>ヘイキンチ</t>
    </rPh>
    <phoneticPr fontId="2"/>
  </si>
  <si>
    <t>耐熱分電盤の平均値</t>
    <rPh sb="0" eb="2">
      <t>タイネツ</t>
    </rPh>
    <rPh sb="2" eb="5">
      <t>ブンデンバン</t>
    </rPh>
    <rPh sb="6" eb="9">
      <t>ヘイキンチ</t>
    </rPh>
    <phoneticPr fontId="2"/>
  </si>
  <si>
    <t>OA盤の値</t>
    <rPh sb="2" eb="3">
      <t>バン</t>
    </rPh>
    <rPh sb="4" eb="5">
      <t>アタイ</t>
    </rPh>
    <phoneticPr fontId="2"/>
  </si>
  <si>
    <t>開閉器函（3P30A、3P100A×2）の平均値</t>
    <rPh sb="0" eb="3">
      <t>カイヘイキ</t>
    </rPh>
    <rPh sb="3" eb="4">
      <t>ハコ</t>
    </rPh>
    <rPh sb="21" eb="24">
      <t>ヘイキンチ</t>
    </rPh>
    <phoneticPr fontId="2"/>
  </si>
  <si>
    <t>制御盤（直入3.7kW、5回路、7回路）の平均値</t>
    <rPh sb="0" eb="3">
      <t>セイギョバン</t>
    </rPh>
    <rPh sb="4" eb="5">
      <t>チョク</t>
    </rPh>
    <rPh sb="5" eb="6">
      <t>イ</t>
    </rPh>
    <rPh sb="13" eb="15">
      <t>カイロ</t>
    </rPh>
    <rPh sb="17" eb="19">
      <t>カイロ</t>
    </rPh>
    <rPh sb="21" eb="23">
      <t>ヘイキン</t>
    </rPh>
    <rPh sb="23" eb="24">
      <t>アタイ</t>
    </rPh>
    <phoneticPr fontId="2"/>
  </si>
  <si>
    <t>制御盤（Y-△11kW）の値</t>
    <rPh sb="0" eb="3">
      <t>セイギョバン</t>
    </rPh>
    <rPh sb="13" eb="14">
      <t>アタイ</t>
    </rPh>
    <phoneticPr fontId="2"/>
  </si>
  <si>
    <t>制御盤（直入3.7kW以下4回路+11kW+3kWインバータ回路）の値</t>
    <rPh sb="0" eb="3">
      <t>セイギョバン</t>
    </rPh>
    <rPh sb="4" eb="5">
      <t>チョク</t>
    </rPh>
    <rPh sb="5" eb="6">
      <t>イ</t>
    </rPh>
    <rPh sb="11" eb="13">
      <t>イカ</t>
    </rPh>
    <rPh sb="14" eb="16">
      <t>カイロ</t>
    </rPh>
    <rPh sb="30" eb="32">
      <t>カイロ</t>
    </rPh>
    <rPh sb="34" eb="35">
      <t>アタイ</t>
    </rPh>
    <phoneticPr fontId="2"/>
  </si>
  <si>
    <t>自動車充電器（定格20A200V）の値</t>
    <rPh sb="0" eb="6">
      <t>ジドウシャジュウデンキ</t>
    </rPh>
    <rPh sb="7" eb="9">
      <t>テイカク</t>
    </rPh>
    <rPh sb="18" eb="19">
      <t>アタイ</t>
    </rPh>
    <phoneticPr fontId="2"/>
  </si>
  <si>
    <t>情報用アウトレット（壁、床）の平均値</t>
    <rPh sb="0" eb="3">
      <t>ジョウホウヨウ</t>
    </rPh>
    <rPh sb="10" eb="11">
      <t>カベ</t>
    </rPh>
    <rPh sb="12" eb="13">
      <t>ユカ</t>
    </rPh>
    <rPh sb="15" eb="18">
      <t>ヘイキンチ</t>
    </rPh>
    <phoneticPr fontId="2"/>
  </si>
  <si>
    <t>プルボックス（300x300x200）の値</t>
    <rPh sb="20" eb="21">
      <t>アタイ</t>
    </rPh>
    <phoneticPr fontId="2"/>
  </si>
  <si>
    <t>ケーブルラックの平均値を採用</t>
    <rPh sb="8" eb="11">
      <t>ヘイキンチ</t>
    </rPh>
    <rPh sb="12" eb="14">
      <t>サイヨウ</t>
    </rPh>
    <phoneticPr fontId="2"/>
  </si>
  <si>
    <t>ケーブルトレー200Wの値</t>
    <rPh sb="12" eb="13">
      <t>アタイ</t>
    </rPh>
    <phoneticPr fontId="2"/>
  </si>
  <si>
    <t>防火区画貫通のラックの場合の平均値を採用</t>
    <rPh sb="0" eb="6">
      <t>ボウカクカクカンツウ</t>
    </rPh>
    <rPh sb="11" eb="13">
      <t>バアイ</t>
    </rPh>
    <rPh sb="14" eb="17">
      <t>ヘイキンチ</t>
    </rPh>
    <rPh sb="18" eb="20">
      <t>サイヨウ</t>
    </rPh>
    <phoneticPr fontId="2"/>
  </si>
  <si>
    <t>コンクリート柱の値</t>
    <rPh sb="8" eb="9">
      <t>アタイ</t>
    </rPh>
    <phoneticPr fontId="2"/>
  </si>
  <si>
    <t>埋設配管（FEP）の値</t>
    <rPh sb="0" eb="2">
      <t>マイセツ</t>
    </rPh>
    <rPh sb="2" eb="4">
      <t>ハイカン</t>
    </rPh>
    <rPh sb="10" eb="11">
      <t>アタイ</t>
    </rPh>
    <phoneticPr fontId="2"/>
  </si>
  <si>
    <t>埋設配管（PLP）の値</t>
    <rPh sb="0" eb="2">
      <t>マイセツ</t>
    </rPh>
    <rPh sb="2" eb="4">
      <t>ハイカン</t>
    </rPh>
    <rPh sb="10" eb="11">
      <t>アタイ</t>
    </rPh>
    <phoneticPr fontId="2"/>
  </si>
  <si>
    <t>ハンドホール900x900x900の値</t>
    <rPh sb="18" eb="19">
      <t>アタイ</t>
    </rPh>
    <phoneticPr fontId="2"/>
  </si>
  <si>
    <t>LED灯(直付・埋込)の平均値</t>
    <rPh sb="3" eb="4">
      <t>トウ</t>
    </rPh>
    <rPh sb="5" eb="7">
      <t>ジカヅ</t>
    </rPh>
    <rPh sb="8" eb="10">
      <t>ウメコミ</t>
    </rPh>
    <rPh sb="12" eb="15">
      <t>ヘイキンチ</t>
    </rPh>
    <phoneticPr fontId="2"/>
  </si>
  <si>
    <t>LED灯(直付・埋込)の平均値を採用</t>
    <rPh sb="3" eb="4">
      <t>トウ</t>
    </rPh>
    <rPh sb="5" eb="7">
      <t>ジカヅ</t>
    </rPh>
    <rPh sb="8" eb="10">
      <t>ウメコミ</t>
    </rPh>
    <rPh sb="12" eb="15">
      <t>ヘイキンチ</t>
    </rPh>
    <rPh sb="16" eb="18">
      <t>サイヨウ</t>
    </rPh>
    <phoneticPr fontId="2"/>
  </si>
  <si>
    <t>LED灯（ブラケット）LBS５-４-１９</t>
    <phoneticPr fontId="2"/>
  </si>
  <si>
    <t>LED灯(ダウンライト)の平均値</t>
    <rPh sb="3" eb="4">
      <t>トウ</t>
    </rPh>
    <rPh sb="13" eb="16">
      <t>ヘイキンチ</t>
    </rPh>
    <phoneticPr fontId="2"/>
  </si>
  <si>
    <t>LED灯（投光器）LPJ１M-１８０</t>
    <phoneticPr fontId="2"/>
  </si>
  <si>
    <t>LED誘導灯の平均値</t>
    <rPh sb="3" eb="6">
      <t>ユウドウトウ</t>
    </rPh>
    <rPh sb="7" eb="10">
      <t>ヘイキンチ</t>
    </rPh>
    <phoneticPr fontId="2"/>
  </si>
  <si>
    <t>LED非常灯の平均値</t>
    <rPh sb="3" eb="6">
      <t>ヒジョウトウ</t>
    </rPh>
    <rPh sb="7" eb="10">
      <t>ヘイキンチ</t>
    </rPh>
    <phoneticPr fontId="2"/>
  </si>
  <si>
    <t>照明制御装置_天井埋込型（明るさセンサ・人感センサ付）</t>
    <phoneticPr fontId="2"/>
  </si>
  <si>
    <t>照明操作盤（パターン制御）</t>
    <phoneticPr fontId="2"/>
  </si>
  <si>
    <t>変圧器（油入）の全仕様の平均値</t>
    <rPh sb="0" eb="3">
      <t>ヘンアツキ</t>
    </rPh>
    <rPh sb="4" eb="6">
      <t>アブライ</t>
    </rPh>
    <rPh sb="8" eb="9">
      <t>ゼン</t>
    </rPh>
    <rPh sb="9" eb="11">
      <t>シヨウ</t>
    </rPh>
    <rPh sb="12" eb="15">
      <t>ヘイキンチ</t>
    </rPh>
    <phoneticPr fontId="2"/>
  </si>
  <si>
    <t>変圧器（モールド）の全仕様の平均値</t>
  </si>
  <si>
    <t>特高変圧器の全仕様の平均値</t>
    <rPh sb="0" eb="2">
      <t>トッコウ</t>
    </rPh>
    <rPh sb="2" eb="5">
      <t>ヘンアツキ</t>
    </rPh>
    <rPh sb="6" eb="9">
      <t>ゼンシヨウ</t>
    </rPh>
    <rPh sb="10" eb="13">
      <t>ヘイキンチ</t>
    </rPh>
    <phoneticPr fontId="2"/>
  </si>
  <si>
    <t>分散電源EMSの値</t>
    <rPh sb="0" eb="2">
      <t>ブンサン</t>
    </rPh>
    <rPh sb="2" eb="4">
      <t>デンゲン</t>
    </rPh>
    <rPh sb="8" eb="9">
      <t>アタイ</t>
    </rPh>
    <phoneticPr fontId="2"/>
  </si>
  <si>
    <t>端子盤（30P～100P）の平均値</t>
    <rPh sb="0" eb="3">
      <t>タンシバン</t>
    </rPh>
    <rPh sb="14" eb="17">
      <t>ヘイキンチ</t>
    </rPh>
    <phoneticPr fontId="2"/>
  </si>
  <si>
    <t>機器収納ラックの値</t>
    <rPh sb="0" eb="2">
      <t>キキ</t>
    </rPh>
    <rPh sb="2" eb="4">
      <t>シュウノウ</t>
    </rPh>
    <rPh sb="8" eb="9">
      <t>アタイ</t>
    </rPh>
    <phoneticPr fontId="2"/>
  </si>
  <si>
    <t>スイッチ（L3、8～24ポート）の平均値</t>
    <rPh sb="17" eb="20">
      <t>ヘイキンチ</t>
    </rPh>
    <phoneticPr fontId="2"/>
  </si>
  <si>
    <t>ルータの値</t>
    <rPh sb="4" eb="5">
      <t>アタイ</t>
    </rPh>
    <phoneticPr fontId="2"/>
  </si>
  <si>
    <t>交換装置（50～1000回線）の平均値</t>
    <rPh sb="0" eb="2">
      <t>コウカン</t>
    </rPh>
    <rPh sb="2" eb="4">
      <t>ソウチ</t>
    </rPh>
    <rPh sb="12" eb="14">
      <t>カイセン</t>
    </rPh>
    <rPh sb="16" eb="19">
      <t>ヘイキンチ</t>
    </rPh>
    <phoneticPr fontId="2"/>
  </si>
  <si>
    <t>局線中継台の値</t>
    <rPh sb="0" eb="2">
      <t>キョクセン</t>
    </rPh>
    <rPh sb="2" eb="5">
      <t>チュウケイダイ</t>
    </rPh>
    <rPh sb="6" eb="7">
      <t>アタイ</t>
    </rPh>
    <phoneticPr fontId="2"/>
  </si>
  <si>
    <t>電話機（一般形・多機能型）の平均値</t>
    <rPh sb="0" eb="3">
      <t>デンワキ</t>
    </rPh>
    <rPh sb="4" eb="6">
      <t>イッパン</t>
    </rPh>
    <rPh sb="6" eb="7">
      <t>ガタ</t>
    </rPh>
    <rPh sb="8" eb="12">
      <t>タキノウガタ</t>
    </rPh>
    <rPh sb="14" eb="17">
      <t>ヘイキンチ</t>
    </rPh>
    <phoneticPr fontId="2"/>
  </si>
  <si>
    <t>出退表示装置（壁掛型8～48窓）の平均値</t>
    <rPh sb="0" eb="2">
      <t>シュッタイ</t>
    </rPh>
    <rPh sb="2" eb="4">
      <t>ヒョウジ</t>
    </rPh>
    <rPh sb="4" eb="6">
      <t>ソウチ</t>
    </rPh>
    <rPh sb="7" eb="10">
      <t>カベカケガタ</t>
    </rPh>
    <rPh sb="14" eb="15">
      <t>マド</t>
    </rPh>
    <rPh sb="17" eb="20">
      <t>ヘイキンチ</t>
    </rPh>
    <phoneticPr fontId="2"/>
  </si>
  <si>
    <t>親時計（1～4回線）の平均値</t>
    <rPh sb="0" eb="1">
      <t>オヤ</t>
    </rPh>
    <rPh sb="1" eb="3">
      <t>ドケイ</t>
    </rPh>
    <rPh sb="7" eb="9">
      <t>カイセン</t>
    </rPh>
    <rPh sb="11" eb="14">
      <t>ヘイキンチ</t>
    </rPh>
    <phoneticPr fontId="2"/>
  </si>
  <si>
    <t>子時計（壁掛型・埋込型）の平均値</t>
    <rPh sb="4" eb="7">
      <t>カベカケガタ</t>
    </rPh>
    <rPh sb="8" eb="10">
      <t>ウメコミ</t>
    </rPh>
    <rPh sb="10" eb="11">
      <t>ガタ</t>
    </rPh>
    <rPh sb="13" eb="16">
      <t>ヘイキンチ</t>
    </rPh>
    <phoneticPr fontId="2"/>
  </si>
  <si>
    <t>プロジェクタ（OHP・天井吊下型）の平均値</t>
    <rPh sb="11" eb="13">
      <t>テンジョウ</t>
    </rPh>
    <rPh sb="13" eb="15">
      <t>ツリサ</t>
    </rPh>
    <rPh sb="15" eb="16">
      <t>ガタ</t>
    </rPh>
    <rPh sb="18" eb="21">
      <t>ヘイキンチ</t>
    </rPh>
    <phoneticPr fontId="2"/>
  </si>
  <si>
    <t>スクリーン(OHP用・電動巻上式120インチ）の平均値</t>
    <rPh sb="9" eb="10">
      <t>ヨウ</t>
    </rPh>
    <rPh sb="11" eb="13">
      <t>デンドウ</t>
    </rPh>
    <rPh sb="13" eb="15">
      <t>マキアゲ</t>
    </rPh>
    <rPh sb="15" eb="16">
      <t>シキ</t>
    </rPh>
    <rPh sb="24" eb="27">
      <t>ヘイキンチ</t>
    </rPh>
    <phoneticPr fontId="2"/>
  </si>
  <si>
    <t>マイクロホン（ダイナミック型・ワイヤレスハンドマイク型）の平均値</t>
    <rPh sb="13" eb="14">
      <t>ガタ</t>
    </rPh>
    <rPh sb="26" eb="27">
      <t>ガタ</t>
    </rPh>
    <rPh sb="29" eb="32">
      <t>ヘイキンチ</t>
    </rPh>
    <phoneticPr fontId="2"/>
  </si>
  <si>
    <t>Blu-ray/DVDプレーヤ（ﾃﾞｼﾞﾀﾙｱﾅｳﾝｽﾏｼﾝ）の値</t>
    <rPh sb="32" eb="33">
      <t>アタイ</t>
    </rPh>
    <phoneticPr fontId="2"/>
  </si>
  <si>
    <t>Hi型増幅器（壁掛型60～240W・ラック型360～480W）の平均値</t>
    <rPh sb="2" eb="3">
      <t>ガタ</t>
    </rPh>
    <rPh sb="3" eb="6">
      <t>ゾウフクキ</t>
    </rPh>
    <rPh sb="7" eb="10">
      <t>カベカケガタ</t>
    </rPh>
    <rPh sb="21" eb="22">
      <t>ガタ</t>
    </rPh>
    <rPh sb="32" eb="35">
      <t>ヘイキンチ</t>
    </rPh>
    <phoneticPr fontId="2"/>
  </si>
  <si>
    <t>スピーカ（壁掛型・埋込型・トランペット型）の平均値</t>
    <rPh sb="5" eb="8">
      <t>カベカケガタ</t>
    </rPh>
    <rPh sb="9" eb="11">
      <t>ウメコミ</t>
    </rPh>
    <rPh sb="11" eb="12">
      <t>ガタ</t>
    </rPh>
    <rPh sb="19" eb="20">
      <t>ガタ</t>
    </rPh>
    <rPh sb="22" eb="25">
      <t>ヘイキンチ</t>
    </rPh>
    <phoneticPr fontId="2"/>
  </si>
  <si>
    <t>インターホン（親子式・相互式・玄関子機）の平均値</t>
    <rPh sb="7" eb="9">
      <t>オヤコ</t>
    </rPh>
    <rPh sb="9" eb="10">
      <t>シキ</t>
    </rPh>
    <rPh sb="11" eb="13">
      <t>ソウゴ</t>
    </rPh>
    <rPh sb="13" eb="14">
      <t>シキ</t>
    </rPh>
    <rPh sb="15" eb="17">
      <t>ゲンカン</t>
    </rPh>
    <rPh sb="17" eb="19">
      <t>コキ</t>
    </rPh>
    <rPh sb="21" eb="24">
      <t>ヘイキンチ</t>
    </rPh>
    <phoneticPr fontId="2"/>
  </si>
  <si>
    <t>住宅情報盤の値</t>
    <rPh sb="0" eb="2">
      <t>ジュウタク</t>
    </rPh>
    <rPh sb="2" eb="4">
      <t>ジョウホウ</t>
    </rPh>
    <rPh sb="4" eb="5">
      <t>バン</t>
    </rPh>
    <rPh sb="6" eb="7">
      <t>アタイ</t>
    </rPh>
    <phoneticPr fontId="2"/>
  </si>
  <si>
    <t>トイレ等呼出装置（表示器・復帰釦・呼出釦・表示灯）の平均値</t>
    <rPh sb="3" eb="4">
      <t>トウ</t>
    </rPh>
    <rPh sb="4" eb="6">
      <t>ヨビダシ</t>
    </rPh>
    <rPh sb="6" eb="8">
      <t>ソウチ</t>
    </rPh>
    <rPh sb="9" eb="11">
      <t>ヒョウジ</t>
    </rPh>
    <rPh sb="11" eb="12">
      <t>キ</t>
    </rPh>
    <rPh sb="13" eb="15">
      <t>フッキ</t>
    </rPh>
    <rPh sb="15" eb="16">
      <t>ボタン</t>
    </rPh>
    <rPh sb="17" eb="19">
      <t>ヨビダシ</t>
    </rPh>
    <rPh sb="19" eb="20">
      <t>ボタン</t>
    </rPh>
    <rPh sb="21" eb="24">
      <t>ヒョウジトウ</t>
    </rPh>
    <rPh sb="26" eb="29">
      <t>ヘイキンチ</t>
    </rPh>
    <phoneticPr fontId="2"/>
  </si>
  <si>
    <t>アンテナ及びアンテナマスト（UHF・BS・FM・壁面取付）の平均値</t>
    <rPh sb="4" eb="5">
      <t>オヨ</t>
    </rPh>
    <rPh sb="24" eb="25">
      <t>カベ</t>
    </rPh>
    <rPh sb="25" eb="26">
      <t>メン</t>
    </rPh>
    <rPh sb="26" eb="28">
      <t>トリツケ</t>
    </rPh>
    <rPh sb="30" eb="33">
      <t>ヘイキンチ</t>
    </rPh>
    <phoneticPr fontId="2"/>
  </si>
  <si>
    <t>露出型の値</t>
    <rPh sb="0" eb="3">
      <t>ロシュツガタ</t>
    </rPh>
    <rPh sb="4" eb="5">
      <t>アタイ</t>
    </rPh>
    <phoneticPr fontId="2"/>
  </si>
  <si>
    <t>カメラ（固定レンズ・電動ズーム、及びハウジング付）の平均値</t>
    <rPh sb="4" eb="6">
      <t>コテイ</t>
    </rPh>
    <rPh sb="10" eb="12">
      <t>デンドウ</t>
    </rPh>
    <rPh sb="16" eb="17">
      <t>オヨ</t>
    </rPh>
    <rPh sb="23" eb="24">
      <t>ツ</t>
    </rPh>
    <rPh sb="26" eb="29">
      <t>ヘイキンチ</t>
    </rPh>
    <phoneticPr fontId="2"/>
  </si>
  <si>
    <t>モニタ装置の値</t>
    <rPh sb="3" eb="5">
      <t>ソウチ</t>
    </rPh>
    <rPh sb="6" eb="7">
      <t>アタイ</t>
    </rPh>
    <phoneticPr fontId="2"/>
  </si>
  <si>
    <t>録画装置（8台用・55台用）の平均値</t>
    <rPh sb="0" eb="2">
      <t>ロクガ</t>
    </rPh>
    <rPh sb="2" eb="4">
      <t>ソウチ</t>
    </rPh>
    <rPh sb="6" eb="7">
      <t>ダイ</t>
    </rPh>
    <rPh sb="7" eb="8">
      <t>ヨウ</t>
    </rPh>
    <rPh sb="11" eb="12">
      <t>ダイ</t>
    </rPh>
    <rPh sb="12" eb="13">
      <t>ヨウ</t>
    </rPh>
    <rPh sb="15" eb="18">
      <t>ヘイキンチ</t>
    </rPh>
    <phoneticPr fontId="2"/>
  </si>
  <si>
    <t>駐車場信号制御盤（LCDｶﾗｰ、壁付型）の値</t>
    <rPh sb="21" eb="22">
      <t>アタイ</t>
    </rPh>
    <phoneticPr fontId="10"/>
  </si>
  <si>
    <t>ループコイル（1～6m）の値</t>
    <rPh sb="13" eb="14">
      <t>アタイ</t>
    </rPh>
    <phoneticPr fontId="10"/>
  </si>
  <si>
    <t>両面表示・回転灯付の値</t>
    <rPh sb="10" eb="11">
      <t>アタイ</t>
    </rPh>
    <phoneticPr fontId="10"/>
  </si>
  <si>
    <t>車体検出器内蔵の値</t>
    <rPh sb="8" eb="9">
      <t>アタイ</t>
    </rPh>
    <phoneticPr fontId="10"/>
  </si>
  <si>
    <t>ストレート式の値</t>
    <rPh sb="7" eb="8">
      <t>アタイ</t>
    </rPh>
    <phoneticPr fontId="10"/>
  </si>
  <si>
    <t>制御装置（入退出管理装置・制御盤・機械警備制御盤）の平均値</t>
    <rPh sb="0" eb="2">
      <t>セイギョ</t>
    </rPh>
    <rPh sb="2" eb="4">
      <t>ソウチ</t>
    </rPh>
    <rPh sb="5" eb="8">
      <t>ニュウタイシュツ</t>
    </rPh>
    <rPh sb="8" eb="10">
      <t>カンリ</t>
    </rPh>
    <rPh sb="10" eb="12">
      <t>ソウチ</t>
    </rPh>
    <rPh sb="13" eb="15">
      <t>セイギョ</t>
    </rPh>
    <rPh sb="15" eb="16">
      <t>バン</t>
    </rPh>
    <rPh sb="17" eb="19">
      <t>キカイ</t>
    </rPh>
    <rPh sb="19" eb="21">
      <t>ケイビ</t>
    </rPh>
    <rPh sb="21" eb="23">
      <t>セイギョ</t>
    </rPh>
    <rPh sb="23" eb="24">
      <t>バン</t>
    </rPh>
    <rPh sb="26" eb="29">
      <t>ヘイキンチ</t>
    </rPh>
    <phoneticPr fontId="2"/>
  </si>
  <si>
    <t>認識部（カードリーダ・操作機・人感センサ）の平均値</t>
    <rPh sb="0" eb="2">
      <t>ニンシキ</t>
    </rPh>
    <rPh sb="2" eb="3">
      <t>ブ</t>
    </rPh>
    <rPh sb="11" eb="13">
      <t>ソウサ</t>
    </rPh>
    <rPh sb="13" eb="14">
      <t>キ</t>
    </rPh>
    <rPh sb="15" eb="17">
      <t>ジンカン</t>
    </rPh>
    <rPh sb="22" eb="25">
      <t>ヘイキンチ</t>
    </rPh>
    <phoneticPr fontId="2"/>
  </si>
  <si>
    <t>セキュリティゲートの値</t>
    <rPh sb="10" eb="11">
      <t>アタイ</t>
    </rPh>
    <phoneticPr fontId="2"/>
  </si>
  <si>
    <t>受信機（P型1級5～100L・R型250L～1000L）の平均値</t>
    <rPh sb="0" eb="3">
      <t>ジュシンキ</t>
    </rPh>
    <rPh sb="5" eb="6">
      <t>ガタ</t>
    </rPh>
    <rPh sb="7" eb="8">
      <t>キュウ</t>
    </rPh>
    <rPh sb="16" eb="17">
      <t>ガタ</t>
    </rPh>
    <rPh sb="29" eb="32">
      <t>ヘイキンチ</t>
    </rPh>
    <phoneticPr fontId="2"/>
  </si>
  <si>
    <t>副受信機（10～100L）の平均値</t>
    <rPh sb="0" eb="1">
      <t>フク</t>
    </rPh>
    <rPh sb="1" eb="4">
      <t>ジュシンキ</t>
    </rPh>
    <rPh sb="14" eb="17">
      <t>ヘイキンチ</t>
    </rPh>
    <phoneticPr fontId="2"/>
  </si>
  <si>
    <t>感知器（各種感知器）の平均値</t>
    <rPh sb="0" eb="3">
      <t>カンチキ</t>
    </rPh>
    <rPh sb="4" eb="6">
      <t>カクシュ</t>
    </rPh>
    <rPh sb="6" eb="9">
      <t>カンチキ</t>
    </rPh>
    <rPh sb="11" eb="14">
      <t>ヘイキンチ</t>
    </rPh>
    <phoneticPr fontId="2"/>
  </si>
  <si>
    <t>総合盤（発信機+ベル+表示灯）の値</t>
    <rPh sb="16" eb="17">
      <t>アタイ</t>
    </rPh>
    <phoneticPr fontId="2"/>
  </si>
  <si>
    <t>中継機（1L・共同住宅用）の平均値</t>
    <rPh sb="0" eb="2">
      <t>チュウケイ</t>
    </rPh>
    <rPh sb="2" eb="3">
      <t>キ</t>
    </rPh>
    <rPh sb="7" eb="9">
      <t>キョウドウ</t>
    </rPh>
    <rPh sb="9" eb="12">
      <t>ジュウタクヨウ</t>
    </rPh>
    <rPh sb="14" eb="17">
      <t>ヘイキンチ</t>
    </rPh>
    <phoneticPr fontId="2"/>
  </si>
  <si>
    <t>連動制御器（10～100L）の平均値</t>
    <rPh sb="0" eb="2">
      <t>レンドウ</t>
    </rPh>
    <rPh sb="2" eb="4">
      <t>セイギョ</t>
    </rPh>
    <rPh sb="4" eb="5">
      <t>キ</t>
    </rPh>
    <rPh sb="15" eb="18">
      <t>ヘイキンチ</t>
    </rPh>
    <phoneticPr fontId="2"/>
  </si>
  <si>
    <t>自動閉鎖装置の値</t>
    <rPh sb="0" eb="2">
      <t>ジドウ</t>
    </rPh>
    <rPh sb="2" eb="4">
      <t>ヘイサ</t>
    </rPh>
    <rPh sb="4" eb="6">
      <t>ソウチ</t>
    </rPh>
    <rPh sb="7" eb="8">
      <t>アタイ</t>
    </rPh>
    <phoneticPr fontId="2"/>
  </si>
  <si>
    <t>増幅器（ラック型360～480W）の平均値</t>
    <rPh sb="0" eb="3">
      <t>ゾウフクキ</t>
    </rPh>
    <rPh sb="7" eb="8">
      <t>ガタ</t>
    </rPh>
    <rPh sb="18" eb="21">
      <t>ヘイキンチ</t>
    </rPh>
    <phoneticPr fontId="2"/>
  </si>
  <si>
    <t>スピーカ（壁掛型・天井埋込型）の平均値</t>
    <rPh sb="5" eb="8">
      <t>カベカケガタ</t>
    </rPh>
    <rPh sb="9" eb="13">
      <t>テンジョウウメコミ</t>
    </rPh>
    <rPh sb="13" eb="14">
      <t>ガタ</t>
    </rPh>
    <rPh sb="16" eb="19">
      <t>ヘイキンチ</t>
    </rPh>
    <phoneticPr fontId="2"/>
  </si>
  <si>
    <t>受信機（5～10L）の平均値</t>
    <rPh sb="0" eb="3">
      <t>ジュシンキ</t>
    </rPh>
    <rPh sb="11" eb="14">
      <t>ヘイキンチ</t>
    </rPh>
    <phoneticPr fontId="2"/>
  </si>
  <si>
    <t>3個用の値</t>
    <rPh sb="4" eb="5">
      <t>アタイ</t>
    </rPh>
    <phoneticPr fontId="2"/>
  </si>
  <si>
    <t>都市ガス用の値</t>
    <rPh sb="0" eb="2">
      <t>トシ</t>
    </rPh>
    <rPh sb="4" eb="5">
      <t>ヨウ</t>
    </rPh>
    <rPh sb="6" eb="7">
      <t>アタイ</t>
    </rPh>
    <phoneticPr fontId="2"/>
  </si>
  <si>
    <t>警報盤の値</t>
    <rPh sb="0" eb="3">
      <t>ケイホウバン</t>
    </rPh>
    <rPh sb="4" eb="5">
      <t>アタイ</t>
    </rPh>
    <phoneticPr fontId="2"/>
  </si>
  <si>
    <t>中央監視設備の値</t>
    <rPh sb="0" eb="6">
      <t>チュウオウカンシセツビ</t>
    </rPh>
    <rPh sb="7" eb="8">
      <t>アタイ</t>
    </rPh>
    <phoneticPr fontId="2"/>
  </si>
  <si>
    <t>ディーゼル発電装置　全容量　平均値</t>
    <rPh sb="5" eb="7">
      <t>ハツデン</t>
    </rPh>
    <rPh sb="7" eb="9">
      <t>ソウチ</t>
    </rPh>
    <rPh sb="10" eb="11">
      <t>ゼン</t>
    </rPh>
    <rPh sb="11" eb="13">
      <t>ヨウリョウ</t>
    </rPh>
    <rPh sb="14" eb="17">
      <t>ヘイキンチ</t>
    </rPh>
    <phoneticPr fontId="2"/>
  </si>
  <si>
    <t>ガスタービン発電装置　全容量　平均値</t>
    <rPh sb="6" eb="8">
      <t>ハツデン</t>
    </rPh>
    <rPh sb="8" eb="10">
      <t>ソウチ</t>
    </rPh>
    <rPh sb="11" eb="12">
      <t>ゼン</t>
    </rPh>
    <rPh sb="12" eb="14">
      <t>ヨウリョウ</t>
    </rPh>
    <rPh sb="15" eb="18">
      <t>ヘイキンチ</t>
    </rPh>
    <phoneticPr fontId="2"/>
  </si>
  <si>
    <t>燃料タンク（地下タンク室型）</t>
    <phoneticPr fontId="2"/>
  </si>
  <si>
    <t>燃料小出槽（屋内）</t>
    <phoneticPr fontId="2"/>
  </si>
  <si>
    <t>燃料ポンプ_平均値</t>
    <rPh sb="0" eb="2">
      <t>ネンリョウ</t>
    </rPh>
    <rPh sb="6" eb="9">
      <t>ヘイキンチ</t>
    </rPh>
    <phoneticPr fontId="2"/>
  </si>
  <si>
    <t>常用ガスエンジン発電機</t>
    <rPh sb="0" eb="2">
      <t>ジョウヨウ</t>
    </rPh>
    <rPh sb="8" eb="10">
      <t>ハツデン</t>
    </rPh>
    <rPh sb="10" eb="11">
      <t>キ</t>
    </rPh>
    <phoneticPr fontId="2"/>
  </si>
  <si>
    <t>蓄電池盤MSE　全容量　平均値</t>
    <rPh sb="0" eb="4">
      <t>チクデンチバン</t>
    </rPh>
    <rPh sb="8" eb="9">
      <t>ゼン</t>
    </rPh>
    <rPh sb="9" eb="11">
      <t>ヨウリョウ</t>
    </rPh>
    <rPh sb="12" eb="15">
      <t>ヘイキンチ</t>
    </rPh>
    <phoneticPr fontId="2"/>
  </si>
  <si>
    <t>蓄電池盤AHH　全容量　平均値</t>
    <rPh sb="0" eb="4">
      <t>チクデンチバン</t>
    </rPh>
    <rPh sb="8" eb="9">
      <t>ゼン</t>
    </rPh>
    <rPh sb="9" eb="11">
      <t>ヨウリョウ</t>
    </rPh>
    <rPh sb="12" eb="15">
      <t>ヘイキンチ</t>
    </rPh>
    <phoneticPr fontId="2"/>
  </si>
  <si>
    <t>太陽光発電　電池モジュール　10-40kW平均値</t>
    <rPh sb="0" eb="2">
      <t>タイヨウ</t>
    </rPh>
    <rPh sb="2" eb="3">
      <t>ヒカリ</t>
    </rPh>
    <rPh sb="3" eb="5">
      <t>ハツデン</t>
    </rPh>
    <rPh sb="6" eb="8">
      <t>デンチ</t>
    </rPh>
    <rPh sb="21" eb="24">
      <t>ヘイキンチ</t>
    </rPh>
    <phoneticPr fontId="2"/>
  </si>
  <si>
    <t>単結晶Si</t>
    <rPh sb="0" eb="3">
      <t>タンケッショウ</t>
    </rPh>
    <phoneticPr fontId="2"/>
  </si>
  <si>
    <t>多結晶Si</t>
    <rPh sb="0" eb="3">
      <t>タケッショウ</t>
    </rPh>
    <phoneticPr fontId="2"/>
  </si>
  <si>
    <t>CIS</t>
    <phoneticPr fontId="2"/>
  </si>
  <si>
    <t>EM-IE電線と同等とした</t>
    <rPh sb="5" eb="7">
      <t>デンセン</t>
    </rPh>
    <rPh sb="8" eb="10">
      <t>ドウトウ</t>
    </rPh>
    <phoneticPr fontId="2"/>
  </si>
  <si>
    <t>DV電線と同等とした</t>
    <rPh sb="2" eb="4">
      <t>デンセン</t>
    </rPh>
    <rPh sb="5" eb="7">
      <t>ドウトウ</t>
    </rPh>
    <phoneticPr fontId="2"/>
  </si>
  <si>
    <t>バスダクト及び付属品と同等とした</t>
    <rPh sb="5" eb="6">
      <t>オヨ</t>
    </rPh>
    <rPh sb="7" eb="10">
      <t>フゾクヒン</t>
    </rPh>
    <rPh sb="11" eb="13">
      <t>ドウトウ</t>
    </rPh>
    <phoneticPr fontId="2"/>
  </si>
  <si>
    <t>分電盤と同等とした</t>
    <rPh sb="0" eb="3">
      <t>ブンデンバン</t>
    </rPh>
    <rPh sb="4" eb="6">
      <t>ドウトウ</t>
    </rPh>
    <phoneticPr fontId="2"/>
  </si>
  <si>
    <t>制御盤（Y-△11kW）と同等とした</t>
    <rPh sb="0" eb="3">
      <t>セイギョバン</t>
    </rPh>
    <rPh sb="13" eb="15">
      <t>ドウトウ</t>
    </rPh>
    <phoneticPr fontId="2"/>
  </si>
  <si>
    <t>kW</t>
    <phoneticPr fontId="2"/>
  </si>
  <si>
    <t>未整備</t>
    <rPh sb="0" eb="1">
      <t>セイビ</t>
    </rPh>
    <phoneticPr fontId="2"/>
  </si>
  <si>
    <t>MM1（メタルモールジング）</t>
    <phoneticPr fontId="2"/>
  </si>
  <si>
    <t>MM2（レースウェイ）</t>
    <phoneticPr fontId="2"/>
  </si>
  <si>
    <t>引下げ導線、避雷導線の接続金物</t>
    <rPh sb="0" eb="2">
      <t>ヒキサ</t>
    </rPh>
    <rPh sb="3" eb="4">
      <t>ミチビ</t>
    </rPh>
    <rPh sb="6" eb="8">
      <t>ヒライ</t>
    </rPh>
    <rPh sb="8" eb="10">
      <t>ドウセン</t>
    </rPh>
    <rPh sb="11" eb="13">
      <t>セツゾク</t>
    </rPh>
    <rPh sb="13" eb="15">
      <t>カナモノ</t>
    </rPh>
    <phoneticPr fontId="2"/>
  </si>
  <si>
    <t>変圧器（油入アモルファス）</t>
    <rPh sb="0" eb="3">
      <t>ヘンアツキ</t>
    </rPh>
    <rPh sb="4" eb="6">
      <t>ユニュウ</t>
    </rPh>
    <phoneticPr fontId="2"/>
  </si>
  <si>
    <t>変圧器（モールドアモルファス）</t>
    <rPh sb="0" eb="3">
      <t>ヘンアツキ</t>
    </rPh>
    <phoneticPr fontId="2"/>
  </si>
  <si>
    <t>高圧進相コンデンサ(油入)</t>
    <rPh sb="0" eb="2">
      <t>コウアツ</t>
    </rPh>
    <rPh sb="2" eb="4">
      <t>シンソウ</t>
    </rPh>
    <rPh sb="10" eb="12">
      <t>ユニュウ</t>
    </rPh>
    <phoneticPr fontId="2"/>
  </si>
  <si>
    <t>高圧進相コンデンサ(乾式)</t>
    <rPh sb="0" eb="2">
      <t>コウアツ</t>
    </rPh>
    <rPh sb="2" eb="4">
      <t>シンソウ</t>
    </rPh>
    <rPh sb="10" eb="12">
      <t>カンシキ</t>
    </rPh>
    <phoneticPr fontId="2"/>
  </si>
  <si>
    <t>直列リアクトル(油入)</t>
    <rPh sb="0" eb="2">
      <t>チョクレツ</t>
    </rPh>
    <rPh sb="8" eb="10">
      <t>アブライ</t>
    </rPh>
    <phoneticPr fontId="2"/>
  </si>
  <si>
    <t>直列リアクトル(乾式)</t>
    <rPh sb="0" eb="2">
      <t>チョクレツ</t>
    </rPh>
    <rPh sb="8" eb="10">
      <t>カンシキ</t>
    </rPh>
    <phoneticPr fontId="2"/>
  </si>
  <si>
    <t>給油口ボックス・燃料移送ポンプ</t>
    <rPh sb="0" eb="3">
      <t>キュウユコウ</t>
    </rPh>
    <rPh sb="8" eb="10">
      <t>ネンリョウ</t>
    </rPh>
    <rPh sb="10" eb="12">
      <t>イソウ</t>
    </rPh>
    <phoneticPr fontId="2"/>
  </si>
  <si>
    <r>
      <t>CO2排出量</t>
    </r>
    <r>
      <rPr>
        <sz val="6"/>
        <rFont val="メイリオ"/>
        <family val="3"/>
        <charset val="128"/>
      </rPr>
      <t xml:space="preserve">
（kg-CO2/☆）</t>
    </r>
    <rPh sb="3" eb="6">
      <t>ハイシュツリョウ</t>
    </rPh>
    <phoneticPr fontId="2"/>
  </si>
  <si>
    <r>
      <t xml:space="preserve">GHG排出量
</t>
    </r>
    <r>
      <rPr>
        <sz val="6"/>
        <rFont val="メイリオ"/>
        <family val="3"/>
        <charset val="128"/>
      </rPr>
      <t>(kg-CO2eq/☆)</t>
    </r>
    <rPh sb="3" eb="6">
      <t>ハイシュツリョウ</t>
    </rPh>
    <phoneticPr fontId="2"/>
  </si>
  <si>
    <r>
      <t xml:space="preserve">CO2排出量
</t>
    </r>
    <r>
      <rPr>
        <sz val="6"/>
        <rFont val="メイリオ"/>
        <family val="3"/>
        <charset val="128"/>
      </rPr>
      <t>(kg-CO2/千円）</t>
    </r>
    <rPh sb="3" eb="6">
      <t>ハイシュツリョウ</t>
    </rPh>
    <rPh sb="15" eb="17">
      <t>センエン</t>
    </rPh>
    <phoneticPr fontId="2"/>
  </si>
  <si>
    <r>
      <t xml:space="preserve">GHG排出量
</t>
    </r>
    <r>
      <rPr>
        <sz val="6"/>
        <rFont val="メイリオ"/>
        <family val="3"/>
        <charset val="128"/>
      </rPr>
      <t>(kg-CO2eq/千円）</t>
    </r>
    <rPh sb="3" eb="6">
      <t>ハイシュツリョウ</t>
    </rPh>
    <phoneticPr fontId="2"/>
  </si>
  <si>
    <t>CO2排出量原単位
(物量あたり)</t>
    <rPh sb="3" eb="6">
      <t>ハイシュツリョウ</t>
    </rPh>
    <rPh sb="6" eb="9">
      <t>ゲンタンイ</t>
    </rPh>
    <rPh sb="11" eb="13">
      <t>ブツリョウ</t>
    </rPh>
    <phoneticPr fontId="2"/>
  </si>
  <si>
    <t>GHG排出量原単位
（物量あたり）</t>
    <rPh sb="3" eb="6">
      <t>ハイシュツリョウ</t>
    </rPh>
    <rPh sb="6" eb="9">
      <t>ゲンタンイ</t>
    </rPh>
    <rPh sb="11" eb="13">
      <t>ブツリョウ</t>
    </rPh>
    <phoneticPr fontId="2"/>
  </si>
  <si>
    <t>CO2排出量原単位
(購入者価格あたり)</t>
    <rPh sb="3" eb="6">
      <t>ハイシュツリョウ</t>
    </rPh>
    <rPh sb="6" eb="9">
      <t>ゲンタンイ</t>
    </rPh>
    <rPh sb="11" eb="14">
      <t>コウニュウシャ</t>
    </rPh>
    <rPh sb="14" eb="16">
      <t>カカク</t>
    </rPh>
    <phoneticPr fontId="2"/>
  </si>
  <si>
    <t>RE104/独</t>
    <rPh sb="6" eb="7">
      <t>ドク</t>
    </rPh>
    <phoneticPr fontId="2"/>
  </si>
  <si>
    <t>排出量原単位（単位物量あたり）</t>
    <phoneticPr fontId="2"/>
  </si>
  <si>
    <t>排出量原単位（購入者価格あたり）</t>
    <rPh sb="0" eb="3">
      <t>ハイシュツリョウ</t>
    </rPh>
    <rPh sb="3" eb="6">
      <t>ゲンタンイ</t>
    </rPh>
    <phoneticPr fontId="2"/>
  </si>
  <si>
    <t>ガスタービン発電装置と同等とした</t>
    <rPh sb="11" eb="13">
      <t>ドウトウ</t>
    </rPh>
    <phoneticPr fontId="2"/>
  </si>
  <si>
    <t>①②</t>
    <phoneticPr fontId="2"/>
  </si>
  <si>
    <t>②</t>
    <phoneticPr fontId="2"/>
  </si>
  <si>
    <t>EM-高圧架橋ポリエチレンケーブルと同等とした</t>
    <rPh sb="3" eb="5">
      <t>コウアツ</t>
    </rPh>
    <rPh sb="5" eb="7">
      <t>カキョウ</t>
    </rPh>
    <phoneticPr fontId="2"/>
  </si>
  <si>
    <t>EM-制御ケーブルと同等とした</t>
    <rPh sb="3" eb="5">
      <t>セイギョ</t>
    </rPh>
    <phoneticPr fontId="2"/>
  </si>
  <si>
    <t>屋内露出配管と同等とした</t>
    <rPh sb="0" eb="2">
      <t>オクナイ</t>
    </rPh>
    <rPh sb="2" eb="4">
      <t>ロシュツ</t>
    </rPh>
    <rPh sb="4" eb="6">
      <t>ハイカン</t>
    </rPh>
    <phoneticPr fontId="2"/>
  </si>
  <si>
    <t>PF管（埋込）と同等とした</t>
    <rPh sb="2" eb="3">
      <t>カン</t>
    </rPh>
    <rPh sb="4" eb="6">
      <t>ウメコ</t>
    </rPh>
    <phoneticPr fontId="2"/>
  </si>
  <si>
    <t>屋内露出配線と同等とした</t>
    <rPh sb="0" eb="2">
      <t>オクナイ</t>
    </rPh>
    <rPh sb="2" eb="4">
      <t>ロシュツ</t>
    </rPh>
    <rPh sb="4" eb="6">
      <t>ハイセン</t>
    </rPh>
    <phoneticPr fontId="2"/>
  </si>
  <si>
    <t>コンクリート柱と同等とした</t>
    <phoneticPr fontId="2"/>
  </si>
  <si>
    <t>変圧器（油入）の全仕様の平均値</t>
    <rPh sb="0" eb="3">
      <t>ヘンアツキ</t>
    </rPh>
    <rPh sb="4" eb="5">
      <t>ユ</t>
    </rPh>
    <rPh sb="5" eb="6">
      <t>ニュウ</t>
    </rPh>
    <rPh sb="8" eb="9">
      <t>ゼン</t>
    </rPh>
    <rPh sb="9" eb="11">
      <t>シヨウ</t>
    </rPh>
    <rPh sb="12" eb="15">
      <t>ヘイキンチ</t>
    </rPh>
    <phoneticPr fontId="2"/>
  </si>
  <si>
    <t>変圧器（モールド）の全仕様の平均値</t>
    <rPh sb="0" eb="3">
      <t>ヘンアツキ</t>
    </rPh>
    <rPh sb="10" eb="11">
      <t>ゼン</t>
    </rPh>
    <rPh sb="11" eb="13">
      <t>シヨウ</t>
    </rPh>
    <rPh sb="14" eb="17">
      <t>ヘイキンチ</t>
    </rPh>
    <phoneticPr fontId="2"/>
  </si>
  <si>
    <t>接地端子箱の値</t>
    <rPh sb="0" eb="2">
      <t>セッチ</t>
    </rPh>
    <rPh sb="2" eb="4">
      <t>タンシ</t>
    </rPh>
    <phoneticPr fontId="2"/>
  </si>
  <si>
    <t>接地棒と同等</t>
    <rPh sb="0" eb="2">
      <t>セッチ</t>
    </rPh>
    <rPh sb="2" eb="3">
      <t>ボウ</t>
    </rPh>
    <phoneticPr fontId="2"/>
  </si>
  <si>
    <t>避雷針の平均値、更新周期は①</t>
  </si>
  <si>
    <t>避雷接地端子箱の平均値、更新周期は①</t>
    <rPh sb="8" eb="10">
      <t>ヘイキン</t>
    </rPh>
    <rPh sb="10" eb="11">
      <t>チ</t>
    </rPh>
    <phoneticPr fontId="2"/>
  </si>
  <si>
    <t>避雷導線鬼より導線の平均値、更新周期は①</t>
    <rPh sb="10" eb="13">
      <t>ヘイキンチ</t>
    </rPh>
    <phoneticPr fontId="2"/>
  </si>
  <si>
    <t>高圧変圧器盤の平均値、更新周期は①</t>
    <rPh sb="0" eb="2">
      <t>コウアツ</t>
    </rPh>
    <rPh sb="2" eb="5">
      <t>ヘンアツキ</t>
    </rPh>
    <rPh sb="5" eb="6">
      <t>バン</t>
    </rPh>
    <rPh sb="7" eb="10">
      <t>ヘイキンチ</t>
    </rPh>
    <phoneticPr fontId="2"/>
  </si>
  <si>
    <t>高圧受配電盤の平均値、更新周期は①</t>
    <rPh sb="0" eb="2">
      <t>コウアツ</t>
    </rPh>
    <rPh sb="2" eb="5">
      <t>ジュハイデン</t>
    </rPh>
    <rPh sb="5" eb="6">
      <t>バン</t>
    </rPh>
    <rPh sb="7" eb="10">
      <t>ヘイキンチ</t>
    </rPh>
    <phoneticPr fontId="2"/>
  </si>
  <si>
    <t>特高受電盤、特高変圧器盤の平均値、更新周期は①</t>
    <rPh sb="0" eb="2">
      <t>トッコウ</t>
    </rPh>
    <rPh sb="2" eb="5">
      <t>ジュデンバン</t>
    </rPh>
    <rPh sb="6" eb="8">
      <t>トッコウ</t>
    </rPh>
    <rPh sb="8" eb="11">
      <t>ヘンアツキ</t>
    </rPh>
    <rPh sb="11" eb="12">
      <t>バン</t>
    </rPh>
    <rPh sb="13" eb="16">
      <t>ヘイキンチ</t>
    </rPh>
    <phoneticPr fontId="2"/>
  </si>
  <si>
    <t>蓄電池盤MSEの平均値、更新周期は①</t>
    <rPh sb="0" eb="3">
      <t>チクデンチ</t>
    </rPh>
    <rPh sb="3" eb="4">
      <t>バン</t>
    </rPh>
    <rPh sb="8" eb="11">
      <t>ヘイキンチ</t>
    </rPh>
    <phoneticPr fontId="2"/>
  </si>
  <si>
    <t>交流無停電電源装置の平均値、更新周期は①</t>
    <rPh sb="0" eb="2">
      <t>コウリュウ</t>
    </rPh>
    <rPh sb="2" eb="5">
      <t>ムテイデン</t>
    </rPh>
    <rPh sb="5" eb="7">
      <t>デンゲン</t>
    </rPh>
    <rPh sb="7" eb="9">
      <t>ソウチ</t>
    </rPh>
    <rPh sb="10" eb="13">
      <t>ヘイキンチ</t>
    </rPh>
    <phoneticPr fontId="2"/>
  </si>
  <si>
    <t>接地板の値、更新周期は②</t>
    <rPh sb="0" eb="2">
      <t>セッチ</t>
    </rPh>
    <rPh sb="2" eb="3">
      <t>バン</t>
    </rPh>
    <rPh sb="6" eb="8">
      <t>コウシン</t>
    </rPh>
    <rPh sb="8" eb="10">
      <t>シュウキ</t>
    </rPh>
    <phoneticPr fontId="2"/>
  </si>
  <si>
    <t>接地棒の平均値、更新周期は②</t>
    <rPh sb="0" eb="2">
      <t>セッチ</t>
    </rPh>
    <rPh sb="2" eb="3">
      <t>ボウ</t>
    </rPh>
    <rPh sb="4" eb="7">
      <t>ヘイキンチ</t>
    </rPh>
    <rPh sb="8" eb="10">
      <t>コウシン</t>
    </rPh>
    <rPh sb="10" eb="12">
      <t>シュウキ</t>
    </rPh>
    <phoneticPr fontId="2"/>
  </si>
  <si>
    <t>高圧進相コンデンサ(油入)の全仕様の平均値、修繕は②</t>
    <rPh sb="22" eb="24">
      <t>シュウゼン</t>
    </rPh>
    <phoneticPr fontId="2"/>
  </si>
  <si>
    <t>高圧進相コンデンサ(乾式)の全仕様の平均値、修繕は②</t>
  </si>
  <si>
    <t>直列リアクトル(油入)の全仕様の平均値、修繕は②</t>
  </si>
  <si>
    <t>直列リアクトル(乾式)の全仕様の平均値、修繕は②</t>
  </si>
  <si>
    <t>EM-CPEE0.65(-1P～-100P) およびTIVFの平均値</t>
    <rPh sb="31" eb="34">
      <t>ヘイキンチ</t>
    </rPh>
    <phoneticPr fontId="2"/>
  </si>
  <si>
    <t>EM-TKEE0.5(-10P、-100P) およびBTIEEの平均値</t>
    <rPh sb="32" eb="35">
      <t>ヘイキンチ</t>
    </rPh>
    <phoneticPr fontId="2"/>
  </si>
  <si>
    <t>EM-TKEEと同等とした</t>
    <rPh sb="8" eb="10">
      <t>ドウトウ</t>
    </rPh>
    <phoneticPr fontId="2"/>
  </si>
  <si>
    <t>EM-AE1.2(-2C、-4C) の平均値</t>
    <rPh sb="19" eb="22">
      <t>ヘイキンチ</t>
    </rPh>
    <phoneticPr fontId="2"/>
  </si>
  <si>
    <t>EM-S-5C-FBの値</t>
    <rPh sb="11" eb="12">
      <t>アタイ</t>
    </rPh>
    <phoneticPr fontId="2"/>
  </si>
  <si>
    <t>EM-CPEEと同等とした</t>
    <rPh sb="8" eb="10">
      <t>ドウトウ</t>
    </rPh>
    <phoneticPr fontId="2"/>
  </si>
  <si>
    <t>UTP CAT6A の値</t>
    <rPh sb="11" eb="12">
      <t>アタイ</t>
    </rPh>
    <phoneticPr fontId="2"/>
  </si>
  <si>
    <t>EM-L-GI-50/125-dW-2C の値</t>
    <rPh sb="22" eb="23">
      <t>アタイ</t>
    </rPh>
    <phoneticPr fontId="2"/>
  </si>
  <si>
    <t>光ファイバーケーブルと同等とした</t>
    <rPh sb="0" eb="1">
      <t>ヒカリ</t>
    </rPh>
    <rPh sb="11" eb="13">
      <t>ドウトウ</t>
    </rPh>
    <phoneticPr fontId="2"/>
  </si>
  <si>
    <t>EM-IE（1.6～100mm2）の平均値</t>
    <rPh sb="18" eb="21">
      <t>ヘイキンチ</t>
    </rPh>
    <phoneticPr fontId="2"/>
  </si>
  <si>
    <t>DV38mm2 , OC38mm2の平均値</t>
    <rPh sb="18" eb="21">
      <t>ヘイキンチ</t>
    </rPh>
    <phoneticPr fontId="2"/>
  </si>
  <si>
    <t>EM-EEF（1.6mm-3C , 2.0mm-3C）の平均値</t>
    <rPh sb="28" eb="31">
      <t>ヘイキンチ</t>
    </rPh>
    <phoneticPr fontId="2"/>
  </si>
  <si>
    <t>EM-CET（8mm2 ～ 200mm2）の平均値</t>
    <rPh sb="22" eb="25">
      <t>ヘイキンチ</t>
    </rPh>
    <phoneticPr fontId="2"/>
  </si>
  <si>
    <t>EM-EEFと同等とした</t>
    <rPh sb="7" eb="9">
      <t>ドウトウ</t>
    </rPh>
    <phoneticPr fontId="2"/>
  </si>
  <si>
    <t>6kVEM-CET38mm2（管内・ラック）の平均値</t>
    <rPh sb="15" eb="17">
      <t>カンナイ</t>
    </rPh>
    <rPh sb="23" eb="26">
      <t>ヘイキンチ</t>
    </rPh>
    <phoneticPr fontId="2"/>
  </si>
  <si>
    <t>EM-CEE2mm2(-5C,-10C）の平均値</t>
    <rPh sb="21" eb="24">
      <t>ヘイキンチ</t>
    </rPh>
    <phoneticPr fontId="2"/>
  </si>
  <si>
    <t>EM-FP-C(2.0～200mm2-3C）の平均値</t>
    <rPh sb="23" eb="26">
      <t>ヘイキンチ</t>
    </rPh>
    <phoneticPr fontId="2"/>
  </si>
  <si>
    <t>EM-HP1.2mm2-(2C,-4C）の平均値</t>
    <rPh sb="21" eb="24">
      <t>ヘイキンチ</t>
    </rPh>
    <phoneticPr fontId="2"/>
  </si>
  <si>
    <t>EM-CE、CVと同等とした</t>
    <rPh sb="9" eb="11">
      <t>ドウトウ</t>
    </rPh>
    <phoneticPr fontId="2"/>
  </si>
  <si>
    <t>(Al-Fe)3線用(800A,2000A)の平均値</t>
    <rPh sb="8" eb="9">
      <t>セン</t>
    </rPh>
    <rPh sb="9" eb="10">
      <t>ヨウ</t>
    </rPh>
    <rPh sb="23" eb="26">
      <t>ヘイキンチ</t>
    </rPh>
    <phoneticPr fontId="2"/>
  </si>
  <si>
    <t>屋内露出配管の値</t>
    <rPh sb="0" eb="2">
      <t>オクナイ</t>
    </rPh>
    <rPh sb="2" eb="4">
      <t>ロシュツ</t>
    </rPh>
    <rPh sb="4" eb="6">
      <t>ハイカン</t>
    </rPh>
    <rPh sb="7" eb="8">
      <t>アタイ</t>
    </rPh>
    <phoneticPr fontId="2"/>
  </si>
  <si>
    <t>PF管（埋込）の値</t>
    <rPh sb="2" eb="3">
      <t>カン</t>
    </rPh>
    <rPh sb="4" eb="6">
      <t>ウメコ</t>
    </rPh>
    <rPh sb="8" eb="9">
      <t>アタイ</t>
    </rPh>
    <phoneticPr fontId="2"/>
  </si>
  <si>
    <t>参照元
DB</t>
    <rPh sb="0" eb="2">
      <t>サンショウ</t>
    </rPh>
    <rPh sb="2" eb="3">
      <t>モト</t>
    </rPh>
    <phoneticPr fontId="2"/>
  </si>
  <si>
    <t>質量例</t>
    <rPh sb="0" eb="2">
      <t>シツリョウ</t>
    </rPh>
    <rPh sb="2" eb="3">
      <t>レイ</t>
    </rPh>
    <phoneticPr fontId="2"/>
  </si>
  <si>
    <t>●質量例</t>
    <rPh sb="1" eb="3">
      <t>シツリョウ</t>
    </rPh>
    <rPh sb="3" eb="4">
      <t>レイ</t>
    </rPh>
    <phoneticPr fontId="2"/>
  </si>
  <si>
    <t>・出典は以下とする。</t>
    <rPh sb="1" eb="3">
      <t>シュッテン</t>
    </rPh>
    <rPh sb="4" eb="6">
      <t>イカ</t>
    </rPh>
    <phoneticPr fontId="2"/>
  </si>
  <si>
    <t>不要</t>
  </si>
  <si>
    <t>規格</t>
  </si>
  <si>
    <t>独自</t>
  </si>
  <si>
    <t>C1</t>
  </si>
  <si>
    <t>C2</t>
  </si>
  <si>
    <t>C2/独自</t>
  </si>
  <si>
    <t>H2</t>
    <phoneticPr fontId="2"/>
  </si>
  <si>
    <t>　C1：製造者カタログに記載があるもの（一般的な非住宅建築工事に必要なデータを網羅的に引用）</t>
    <phoneticPr fontId="2"/>
  </si>
  <si>
    <t>　C2：製造者カタログに記載があるもの（いくつかの製品質量の例示を示すに留まったもの）</t>
    <phoneticPr fontId="2"/>
  </si>
  <si>
    <t>　H1：製造者ヒアリングによるもの（一般的な非住宅建築工事に必要なデータを網羅的に引用）</t>
    <phoneticPr fontId="2"/>
  </si>
  <si>
    <t>　H2：製造者ヒアリングによるもの（いくつかの製品質量の例示を示すに留まったもの）</t>
    <phoneticPr fontId="2"/>
  </si>
  <si>
    <t>　独自：委員会で独自に検討したもの（他学協会との連携を含む）</t>
    <rPh sb="1" eb="3">
      <t>ドクジ</t>
    </rPh>
    <rPh sb="4" eb="7">
      <t>イインカイ</t>
    </rPh>
    <rPh sb="8" eb="10">
      <t>ドクジ</t>
    </rPh>
    <rPh sb="11" eb="13">
      <t>ケントウ</t>
    </rPh>
    <rPh sb="18" eb="19">
      <t>タ</t>
    </rPh>
    <rPh sb="19" eb="20">
      <t>ガク</t>
    </rPh>
    <rPh sb="20" eb="22">
      <t>キョウカイ</t>
    </rPh>
    <rPh sb="24" eb="26">
      <t>レンケイ</t>
    </rPh>
    <rPh sb="27" eb="28">
      <t>フク</t>
    </rPh>
    <phoneticPr fontId="2"/>
  </si>
  <si>
    <t>　規格：JISなど規格に質量の記載があるもの</t>
    <rPh sb="1" eb="3">
      <t>キカク</t>
    </rPh>
    <rPh sb="9" eb="11">
      <t>キカク</t>
    </rPh>
    <rPh sb="12" eb="14">
      <t>シツリョウ</t>
    </rPh>
    <rPh sb="15" eb="17">
      <t>キサイ</t>
    </rPh>
    <phoneticPr fontId="2"/>
  </si>
  <si>
    <t>C1</t>
    <phoneticPr fontId="2"/>
  </si>
  <si>
    <t>（共用部用）</t>
    <rPh sb="1" eb="4">
      <t>キョウヨウブ</t>
    </rPh>
    <rPh sb="4" eb="5">
      <t>ヨウ</t>
    </rPh>
    <phoneticPr fontId="2"/>
  </si>
  <si>
    <t>（テナント専有部用）</t>
    <rPh sb="5" eb="8">
      <t>センユウブ</t>
    </rPh>
    <rPh sb="8" eb="9">
      <t>ヨウ</t>
    </rPh>
    <phoneticPr fontId="2"/>
  </si>
  <si>
    <t>（樹脂製/仕様書外）</t>
    <rPh sb="1" eb="4">
      <t>ジュシセイ</t>
    </rPh>
    <rPh sb="5" eb="8">
      <t>シヨウショ</t>
    </rPh>
    <rPh sb="8" eb="9">
      <t>ガイ</t>
    </rPh>
    <phoneticPr fontId="2"/>
  </si>
  <si>
    <t>C2</t>
    <phoneticPr fontId="2"/>
  </si>
  <si>
    <t>EM-IE（5.5mm2）と同等とした</t>
    <phoneticPr fontId="2"/>
  </si>
  <si>
    <t>H1</t>
    <phoneticPr fontId="2"/>
  </si>
  <si>
    <t>C2</t>
    <phoneticPr fontId="2"/>
  </si>
  <si>
    <t>E</t>
    <phoneticPr fontId="2"/>
  </si>
  <si>
    <t>品目</t>
    <rPh sb="0" eb="2">
      <t>ヒンモク</t>
    </rPh>
    <phoneticPr fontId="2"/>
  </si>
  <si>
    <t>ライティングダクト及び附属品</t>
    <rPh sb="9" eb="10">
      <t>オヨ</t>
    </rPh>
    <rPh sb="11" eb="14">
      <t>フゾクヒン</t>
    </rPh>
    <phoneticPr fontId="2"/>
  </si>
  <si>
    <t>種類等</t>
    <rPh sb="0" eb="2">
      <t>シュルイ</t>
    </rPh>
    <rPh sb="2" eb="3">
      <t>ナド</t>
    </rPh>
    <phoneticPr fontId="2"/>
  </si>
  <si>
    <t>関連コード・品目</t>
    <rPh sb="0" eb="2">
      <t>カンレン</t>
    </rPh>
    <rPh sb="6" eb="8">
      <t>ヒンモク</t>
    </rPh>
    <phoneticPr fontId="2"/>
  </si>
  <si>
    <t>単位</t>
    <rPh sb="0" eb="2">
      <t>タンイ</t>
    </rPh>
    <phoneticPr fontId="2"/>
  </si>
  <si>
    <t>寸法:mm、質量kg</t>
    <phoneticPr fontId="2"/>
  </si>
  <si>
    <t>整備方法</t>
    <rPh sb="0" eb="2">
      <t>セイビ</t>
    </rPh>
    <rPh sb="2" eb="4">
      <t>ホウホウ</t>
    </rPh>
    <phoneticPr fontId="2"/>
  </si>
  <si>
    <t>製造者ヒアリング</t>
    <rPh sb="0" eb="3">
      <t>セイゾウシャ</t>
    </rPh>
    <phoneticPr fontId="2"/>
  </si>
  <si>
    <t>摘要</t>
    <phoneticPr fontId="2"/>
  </si>
  <si>
    <t>極数電圧</t>
    <rPh sb="0" eb="2">
      <t>キョクスウ</t>
    </rPh>
    <rPh sb="2" eb="4">
      <t>デンアツ</t>
    </rPh>
    <phoneticPr fontId="2"/>
  </si>
  <si>
    <t>電流</t>
    <rPh sb="0" eb="2">
      <t>デンリュウ</t>
    </rPh>
    <phoneticPr fontId="2"/>
  </si>
  <si>
    <t>長さ</t>
    <rPh sb="0" eb="1">
      <t>ナガ</t>
    </rPh>
    <phoneticPr fontId="2"/>
  </si>
  <si>
    <t>質量</t>
    <rPh sb="0" eb="2">
      <t>シツリョウ</t>
    </rPh>
    <phoneticPr fontId="2"/>
  </si>
  <si>
    <t>固定Ⅰ形</t>
    <rPh sb="0" eb="2">
      <t>コテイ</t>
    </rPh>
    <rPh sb="3" eb="4">
      <t>ガタ</t>
    </rPh>
    <phoneticPr fontId="2"/>
  </si>
  <si>
    <t>2P 125V</t>
    <phoneticPr fontId="2"/>
  </si>
  <si>
    <t>15A</t>
  </si>
  <si>
    <t xml:space="preserve">2P 125V </t>
    <phoneticPr fontId="2"/>
  </si>
  <si>
    <t>15A E付</t>
  </si>
  <si>
    <t>固定Ⅱ形</t>
    <rPh sb="0" eb="2">
      <t>コテイ</t>
    </rPh>
    <rPh sb="3" eb="4">
      <t>ガタ</t>
    </rPh>
    <phoneticPr fontId="2"/>
  </si>
  <si>
    <t>20A E付</t>
    <phoneticPr fontId="2"/>
  </si>
  <si>
    <t>注記1)</t>
    <rPh sb="0" eb="2">
      <t>チュウキ</t>
    </rPh>
    <phoneticPr fontId="2"/>
  </si>
  <si>
    <t>注記2)</t>
    <rPh sb="0" eb="2">
      <t>チュウキ</t>
    </rPh>
    <phoneticPr fontId="2"/>
  </si>
  <si>
    <t>注記3)</t>
    <rPh sb="0" eb="2">
      <t>チュウキ</t>
    </rPh>
    <phoneticPr fontId="2"/>
  </si>
  <si>
    <t>バスダクト及び附属品</t>
    <rPh sb="5" eb="6">
      <t>オヨ</t>
    </rPh>
    <rPh sb="7" eb="10">
      <t>フゾクヒン</t>
    </rPh>
    <phoneticPr fontId="2"/>
  </si>
  <si>
    <t>共同カイテック</t>
    <rPh sb="0" eb="2">
      <t>キョウドウ</t>
    </rPh>
    <phoneticPr fontId="2"/>
  </si>
  <si>
    <t>E-BD型絶縁バスダクト、F-PE型耐火バスダクトカタログ-23</t>
    <rPh sb="4" eb="5">
      <t>ガタ</t>
    </rPh>
    <rPh sb="5" eb="7">
      <t>ゼツエン</t>
    </rPh>
    <rPh sb="17" eb="18">
      <t>ガタ</t>
    </rPh>
    <rPh sb="18" eb="20">
      <t>タイカ</t>
    </rPh>
    <phoneticPr fontId="2"/>
  </si>
  <si>
    <t>p.8</t>
    <phoneticPr fontId="2"/>
  </si>
  <si>
    <t>電流:A、寸法:mm、単位質量kg/m</t>
    <rPh sb="0" eb="2">
      <t>デンリュウ</t>
    </rPh>
    <phoneticPr fontId="2"/>
  </si>
  <si>
    <t>製造者カタログ</t>
    <rPh sb="0" eb="3">
      <t>セイゾウシャ</t>
    </rPh>
    <phoneticPr fontId="2"/>
  </si>
  <si>
    <t>仕様</t>
    <rPh sb="0" eb="2">
      <t>シヨウ</t>
    </rPh>
    <phoneticPr fontId="2"/>
  </si>
  <si>
    <t>アルミ、3線式</t>
    <rPh sb="5" eb="7">
      <t>センシキ</t>
    </rPh>
    <phoneticPr fontId="2"/>
  </si>
  <si>
    <t>アルミ、4線式</t>
    <rPh sb="5" eb="7">
      <t>センシキ</t>
    </rPh>
    <phoneticPr fontId="2"/>
  </si>
  <si>
    <t>銅、3線式</t>
    <rPh sb="0" eb="1">
      <t>ドウ</t>
    </rPh>
    <rPh sb="3" eb="5">
      <t>センシキ</t>
    </rPh>
    <phoneticPr fontId="2"/>
  </si>
  <si>
    <t>定格電流</t>
    <rPh sb="0" eb="4">
      <t>テイカクデンリュウ</t>
    </rPh>
    <phoneticPr fontId="2"/>
  </si>
  <si>
    <t>外径（幅）</t>
    <rPh sb="0" eb="2">
      <t>ガイケイ</t>
    </rPh>
    <rPh sb="3" eb="4">
      <t>ハバ</t>
    </rPh>
    <phoneticPr fontId="2"/>
  </si>
  <si>
    <t>外径（高さ）</t>
    <rPh sb="0" eb="2">
      <t>ガイケイ</t>
    </rPh>
    <rPh sb="3" eb="4">
      <t>タカ</t>
    </rPh>
    <phoneticPr fontId="2"/>
  </si>
  <si>
    <t>単位質量</t>
    <rPh sb="0" eb="2">
      <t>タンイ</t>
    </rPh>
    <rPh sb="2" eb="4">
      <t>シツリョウ</t>
    </rPh>
    <phoneticPr fontId="2"/>
  </si>
  <si>
    <t>定格電流は三相を示す。</t>
    <rPh sb="0" eb="4">
      <t>テイカクデンリュウ</t>
    </rPh>
    <rPh sb="5" eb="7">
      <t>サンソウ</t>
    </rPh>
    <rPh sb="8" eb="9">
      <t>シメ</t>
    </rPh>
    <phoneticPr fontId="2"/>
  </si>
  <si>
    <t>定格電流3500A以上は割愛。</t>
    <rPh sb="0" eb="4">
      <t>テイカクデンリュウ</t>
    </rPh>
    <rPh sb="9" eb="11">
      <t>イジョウ</t>
    </rPh>
    <rPh sb="12" eb="14">
      <t>カツアイ</t>
    </rPh>
    <phoneticPr fontId="2"/>
  </si>
  <si>
    <t>屋内使用鋼板製ハウジングの例</t>
    <rPh sb="0" eb="4">
      <t>オクナイシヨウ</t>
    </rPh>
    <rPh sb="4" eb="7">
      <t>コウハンセイ</t>
    </rPh>
    <rPh sb="13" eb="14">
      <t>レイ</t>
    </rPh>
    <phoneticPr fontId="2"/>
  </si>
  <si>
    <t>厚鋼電線管</t>
    <rPh sb="0" eb="5">
      <t>アツコウデンセンカン</t>
    </rPh>
    <phoneticPr fontId="2"/>
  </si>
  <si>
    <t>JIS C8305-19</t>
    <phoneticPr fontId="2"/>
  </si>
  <si>
    <t>表-2</t>
    <rPh sb="0" eb="1">
      <t>ヒョウ</t>
    </rPh>
    <phoneticPr fontId="2"/>
  </si>
  <si>
    <t>寸法:mm、単位質量kg/m</t>
    <phoneticPr fontId="2"/>
  </si>
  <si>
    <t>規格引用</t>
    <rPh sb="0" eb="2">
      <t>キカク</t>
    </rPh>
    <rPh sb="2" eb="4">
      <t>インヨウ</t>
    </rPh>
    <phoneticPr fontId="2"/>
  </si>
  <si>
    <t>外径</t>
    <rPh sb="0" eb="2">
      <t>ガイケイ</t>
    </rPh>
    <phoneticPr fontId="2"/>
  </si>
  <si>
    <t>厚さ</t>
    <rPh sb="0" eb="1">
      <t>アツ</t>
    </rPh>
    <phoneticPr fontId="2"/>
  </si>
  <si>
    <t>薄鋼電線管</t>
    <rPh sb="0" eb="5">
      <t>ウスコウデンセンカン</t>
    </rPh>
    <phoneticPr fontId="2"/>
  </si>
  <si>
    <t>表-3</t>
    <rPh sb="0" eb="1">
      <t>ヒョウ</t>
    </rPh>
    <phoneticPr fontId="2"/>
  </si>
  <si>
    <t>表-4</t>
    <rPh sb="0" eb="1">
      <t>ヒョウ</t>
    </rPh>
    <phoneticPr fontId="2"/>
  </si>
  <si>
    <t>PF管、CD管及び附属品</t>
    <phoneticPr fontId="2"/>
  </si>
  <si>
    <t>PFS管</t>
    <rPh sb="3" eb="4">
      <t>カン</t>
    </rPh>
    <phoneticPr fontId="2"/>
  </si>
  <si>
    <t>https://www.furukawa.co.jp/eflex/product/plafleky/p_pfs.htm</t>
    <phoneticPr fontId="2"/>
  </si>
  <si>
    <t>単位質量は約。製造者カタログは1把当たりの質量で記載。</t>
    <rPh sb="0" eb="2">
      <t>タンイ</t>
    </rPh>
    <rPh sb="2" eb="4">
      <t>シツリョウ</t>
    </rPh>
    <rPh sb="5" eb="6">
      <t>ヤク</t>
    </rPh>
    <rPh sb="7" eb="10">
      <t>セイゾウシャ</t>
    </rPh>
    <rPh sb="16" eb="17">
      <t>ハ</t>
    </rPh>
    <rPh sb="17" eb="18">
      <t>ア</t>
    </rPh>
    <rPh sb="21" eb="23">
      <t>シツリョウ</t>
    </rPh>
    <rPh sb="24" eb="26">
      <t>キサイ</t>
    </rPh>
    <phoneticPr fontId="2"/>
  </si>
  <si>
    <t>PFD管</t>
    <rPh sb="3" eb="4">
      <t>カン</t>
    </rPh>
    <phoneticPr fontId="2"/>
  </si>
  <si>
    <t>https://www.furukawa.co.jp/eflex/product/plafleky/p_pfd.htm</t>
    <phoneticPr fontId="2"/>
  </si>
  <si>
    <t>CD管</t>
    <rPh sb="2" eb="3">
      <t>カン</t>
    </rPh>
    <phoneticPr fontId="2"/>
  </si>
  <si>
    <t>硬質ビニル管及び附属品</t>
    <phoneticPr fontId="2"/>
  </si>
  <si>
    <t>JIS C8430</t>
    <phoneticPr fontId="2"/>
  </si>
  <si>
    <t>表2</t>
    <rPh sb="0" eb="1">
      <t>ヒョウ</t>
    </rPh>
    <phoneticPr fontId="2"/>
  </si>
  <si>
    <t>寸法:mm、単位質量kg/m</t>
  </si>
  <si>
    <t>規格引用</t>
    <rPh sb="0" eb="4">
      <t>キカクインヨウ</t>
    </rPh>
    <phoneticPr fontId="2"/>
  </si>
  <si>
    <t>外径は基準寸法を示す。</t>
    <rPh sb="0" eb="2">
      <t>ガイケイ</t>
    </rPh>
    <rPh sb="3" eb="5">
      <t>キジュン</t>
    </rPh>
    <rPh sb="5" eb="7">
      <t>スンポウ</t>
    </rPh>
    <rPh sb="8" eb="9">
      <t>シメ</t>
    </rPh>
    <phoneticPr fontId="2"/>
  </si>
  <si>
    <t>金属製可とう電線管及び附属品</t>
    <phoneticPr fontId="2"/>
  </si>
  <si>
    <t>金属製可とう電線管</t>
    <phoneticPr fontId="2"/>
  </si>
  <si>
    <t>パナソニック</t>
  </si>
  <si>
    <t>F10-F15は割愛。</t>
    <rPh sb="8" eb="10">
      <t>カツアイ</t>
    </rPh>
    <phoneticPr fontId="2"/>
  </si>
  <si>
    <t>ビニル被覆金属製可とう電線管</t>
    <phoneticPr fontId="2"/>
  </si>
  <si>
    <t>金属線ぴ及び附属品</t>
    <phoneticPr fontId="2"/>
  </si>
  <si>
    <t>メタルモールジング</t>
    <phoneticPr fontId="2"/>
  </si>
  <si>
    <t>ネグロス電工</t>
    <rPh sb="4" eb="6">
      <t>デンコウ</t>
    </rPh>
    <phoneticPr fontId="2"/>
  </si>
  <si>
    <t>https://negurosu.meclib.jp/den24/book/index.html</t>
    <phoneticPr fontId="2"/>
  </si>
  <si>
    <t>p.81１</t>
    <phoneticPr fontId="2"/>
  </si>
  <si>
    <t>外径（奥行）</t>
    <rPh sb="0" eb="2">
      <t>ガイケイ</t>
    </rPh>
    <rPh sb="3" eb="5">
      <t>オクユキ</t>
    </rPh>
    <phoneticPr fontId="2"/>
  </si>
  <si>
    <t>外径（長さ）</t>
    <rPh sb="0" eb="2">
      <t>ガイケイ</t>
    </rPh>
    <rPh sb="3" eb="4">
      <t>ナガ</t>
    </rPh>
    <phoneticPr fontId="2"/>
  </si>
  <si>
    <t>A型</t>
    <rPh sb="1" eb="2">
      <t>ガタ</t>
    </rPh>
    <phoneticPr fontId="2"/>
  </si>
  <si>
    <t>B型</t>
    <rPh sb="1" eb="2">
      <t>ガタ</t>
    </rPh>
    <phoneticPr fontId="2"/>
  </si>
  <si>
    <t>1種金属線ぴ（MM1）。</t>
    <rPh sb="1" eb="2">
      <t>シュ</t>
    </rPh>
    <rPh sb="2" eb="5">
      <t>キンゾクセン</t>
    </rPh>
    <phoneticPr fontId="2"/>
  </si>
  <si>
    <t>レースウェイ</t>
    <phoneticPr fontId="2"/>
  </si>
  <si>
    <t>p.563</t>
    <phoneticPr fontId="2"/>
  </si>
  <si>
    <t>A型（30型）</t>
    <rPh sb="1" eb="2">
      <t>ガタ</t>
    </rPh>
    <rPh sb="5" eb="6">
      <t>ガタ</t>
    </rPh>
    <phoneticPr fontId="2"/>
  </si>
  <si>
    <t>C型（45型）</t>
    <rPh sb="1" eb="2">
      <t>ガタ</t>
    </rPh>
    <rPh sb="5" eb="6">
      <t>ガタ</t>
    </rPh>
    <phoneticPr fontId="2"/>
  </si>
  <si>
    <t>2種金属線ぴ（MM2）。</t>
    <rPh sb="1" eb="2">
      <t>シュ</t>
    </rPh>
    <rPh sb="2" eb="5">
      <t>キンゾクセン</t>
    </rPh>
    <phoneticPr fontId="2"/>
  </si>
  <si>
    <t>規格上は、B型（幅40mm、高さ40mm）、D～F型（幅45mm、高さ30,40,45mm）もある。</t>
    <rPh sb="0" eb="3">
      <t>キカクジョウ</t>
    </rPh>
    <rPh sb="6" eb="7">
      <t>ガタ</t>
    </rPh>
    <rPh sb="8" eb="9">
      <t>ハバ</t>
    </rPh>
    <rPh sb="14" eb="15">
      <t>タカ</t>
    </rPh>
    <rPh sb="25" eb="26">
      <t>ガタ</t>
    </rPh>
    <rPh sb="27" eb="28">
      <t>ハバ</t>
    </rPh>
    <rPh sb="33" eb="34">
      <t>タカ</t>
    </rPh>
    <phoneticPr fontId="2"/>
  </si>
  <si>
    <t>鋼板製</t>
    <rPh sb="0" eb="3">
      <t>コウハンセイ</t>
    </rPh>
    <phoneticPr fontId="2"/>
  </si>
  <si>
    <t>https://ntec.nito.co.jp/content/ppreview.html?code=C683-C601-S2332</t>
    <phoneticPr fontId="2"/>
  </si>
  <si>
    <t>SS100×100×100</t>
    <phoneticPr fontId="2"/>
  </si>
  <si>
    <t>SS150×150×150</t>
    <phoneticPr fontId="2"/>
  </si>
  <si>
    <t>SS200×200×200</t>
    <phoneticPr fontId="2"/>
  </si>
  <si>
    <t>SS250×250×250</t>
    <phoneticPr fontId="2"/>
  </si>
  <si>
    <t>SS300×300×300</t>
    <phoneticPr fontId="2"/>
  </si>
  <si>
    <t>SS350×350×350</t>
    <phoneticPr fontId="2"/>
  </si>
  <si>
    <t>SS400×400×400</t>
    <phoneticPr fontId="2"/>
  </si>
  <si>
    <t>SS500×500×500</t>
    <phoneticPr fontId="2"/>
  </si>
  <si>
    <t>摘要は、標準図の表示例に準じた。（S:露出型、S:ねじ止め式、寸法、-：屋内型、-：SPC1.6）</t>
    <rPh sb="4" eb="7">
      <t>ヒョウジュンズ</t>
    </rPh>
    <rPh sb="8" eb="11">
      <t>ヒョウジレイ</t>
    </rPh>
    <rPh sb="12" eb="13">
      <t>ジュン</t>
    </rPh>
    <rPh sb="19" eb="22">
      <t>ロシュツガタ</t>
    </rPh>
    <rPh sb="27" eb="28">
      <t>ト</t>
    </rPh>
    <rPh sb="29" eb="30">
      <t>シキ</t>
    </rPh>
    <rPh sb="31" eb="33">
      <t>スンポウ</t>
    </rPh>
    <rPh sb="36" eb="39">
      <t>オクナイガタ</t>
    </rPh>
    <phoneticPr fontId="2"/>
  </si>
  <si>
    <t>中間寸法の製品あり</t>
    <rPh sb="0" eb="2">
      <t>チュウカン</t>
    </rPh>
    <rPh sb="2" eb="4">
      <t>スンポウ</t>
    </rPh>
    <rPh sb="5" eb="7">
      <t>セイヒン</t>
    </rPh>
    <phoneticPr fontId="2"/>
  </si>
  <si>
    <t>ステンレス製</t>
    <rPh sb="5" eb="6">
      <t>セイ</t>
    </rPh>
    <phoneticPr fontId="2"/>
  </si>
  <si>
    <t>https://ntec.nito.co.jp/content/ppreview.html?code=C683-C601-S2387</t>
    <phoneticPr fontId="2"/>
  </si>
  <si>
    <t>SS150×150×75WP-SUS</t>
    <phoneticPr fontId="2"/>
  </si>
  <si>
    <t>SS150×150×100WP-SUS</t>
    <phoneticPr fontId="2"/>
  </si>
  <si>
    <t>SS200×200×１00WP-SUS</t>
    <phoneticPr fontId="2"/>
  </si>
  <si>
    <t>SS200×200×150WP-SUS</t>
    <phoneticPr fontId="2"/>
  </si>
  <si>
    <t>SS200×200×200WP-SUS</t>
    <phoneticPr fontId="2"/>
  </si>
  <si>
    <t>SS300×300×350WP-SUS</t>
    <phoneticPr fontId="2"/>
  </si>
  <si>
    <t>SS300×300×200WP-SUS</t>
    <phoneticPr fontId="2"/>
  </si>
  <si>
    <t>SS400×400×200WP-SUS</t>
    <phoneticPr fontId="2"/>
  </si>
  <si>
    <t>摘要は、標準図の表示例に準じた。（S:露出型、S:ねじ止め式、寸法、WP:屋外型、SUS:SUS1.2）、なお引用製品は1.5mmのSUSを使用</t>
    <rPh sb="4" eb="7">
      <t>ヒョウジュンズ</t>
    </rPh>
    <rPh sb="8" eb="11">
      <t>ヒョウジレイ</t>
    </rPh>
    <rPh sb="12" eb="13">
      <t>ジュン</t>
    </rPh>
    <rPh sb="19" eb="22">
      <t>ロシュツガタ</t>
    </rPh>
    <rPh sb="27" eb="28">
      <t>ト</t>
    </rPh>
    <rPh sb="29" eb="30">
      <t>シキ</t>
    </rPh>
    <rPh sb="31" eb="33">
      <t>スンポウ</t>
    </rPh>
    <rPh sb="37" eb="40">
      <t>オクガイガタ</t>
    </rPh>
    <rPh sb="55" eb="57">
      <t>インヨウ</t>
    </rPh>
    <rPh sb="57" eb="59">
      <t>セイヒン</t>
    </rPh>
    <rPh sb="70" eb="72">
      <t>シヨウ</t>
    </rPh>
    <phoneticPr fontId="2"/>
  </si>
  <si>
    <t>金属ダクト</t>
    <phoneticPr fontId="2"/>
  </si>
  <si>
    <t>p.703</t>
    <phoneticPr fontId="2"/>
  </si>
  <si>
    <t>AS200×100</t>
    <phoneticPr fontId="2"/>
  </si>
  <si>
    <t>AS300×200</t>
    <phoneticPr fontId="2"/>
  </si>
  <si>
    <t>AS400×200</t>
    <phoneticPr fontId="2"/>
  </si>
  <si>
    <t>AS500×200</t>
    <phoneticPr fontId="2"/>
  </si>
  <si>
    <t>AS600×300</t>
    <phoneticPr fontId="2"/>
  </si>
  <si>
    <t>AS400×300</t>
    <phoneticPr fontId="2"/>
  </si>
  <si>
    <t>AS500×300</t>
    <phoneticPr fontId="2"/>
  </si>
  <si>
    <t>摘要は、標準図の表示例に準じた。（A:A型、S:ねじ止め式、寸法）。溶融亜鉛めっき鋼板製の例を示す。</t>
    <rPh sb="4" eb="7">
      <t>ヒョウジュンズ</t>
    </rPh>
    <rPh sb="8" eb="11">
      <t>ヒョウジレイ</t>
    </rPh>
    <rPh sb="12" eb="13">
      <t>ジュン</t>
    </rPh>
    <rPh sb="20" eb="21">
      <t>ガタ</t>
    </rPh>
    <rPh sb="26" eb="27">
      <t>ト</t>
    </rPh>
    <rPh sb="28" eb="29">
      <t>シキ</t>
    </rPh>
    <rPh sb="30" eb="32">
      <t>スンポウ</t>
    </rPh>
    <rPh sb="34" eb="36">
      <t>ヨウユウ</t>
    </rPh>
    <rPh sb="36" eb="38">
      <t>アエン</t>
    </rPh>
    <rPh sb="41" eb="43">
      <t>コウハン</t>
    </rPh>
    <rPh sb="43" eb="44">
      <t>セイ</t>
    </rPh>
    <rPh sb="45" eb="46">
      <t>レイ</t>
    </rPh>
    <rPh sb="47" eb="48">
      <t>シメ</t>
    </rPh>
    <phoneticPr fontId="2"/>
  </si>
  <si>
    <t>はしご形</t>
    <rPh sb="3" eb="4">
      <t>ガタ</t>
    </rPh>
    <phoneticPr fontId="2"/>
  </si>
  <si>
    <t>p.885</t>
    <phoneticPr fontId="2"/>
  </si>
  <si>
    <t>摘要は、標準図の表示例に準じた。ZM:溶融亜鉛めっき鋼板製・塗装、寸法、許容積載静荷重の違い（A/B）。</t>
    <rPh sb="4" eb="7">
      <t>ヒョウジュンズ</t>
    </rPh>
    <rPh sb="8" eb="11">
      <t>ヒョウジレイ</t>
    </rPh>
    <rPh sb="12" eb="13">
      <t>ジュン</t>
    </rPh>
    <rPh sb="19" eb="21">
      <t>ヨウユウ</t>
    </rPh>
    <rPh sb="21" eb="23">
      <t>アエン</t>
    </rPh>
    <rPh sb="26" eb="28">
      <t>コウハン</t>
    </rPh>
    <rPh sb="28" eb="29">
      <t>セイ</t>
    </rPh>
    <rPh sb="30" eb="32">
      <t>トソウ</t>
    </rPh>
    <rPh sb="33" eb="35">
      <t>スンポウ</t>
    </rPh>
    <phoneticPr fontId="2"/>
  </si>
  <si>
    <t>外径（高さ）は親桁の寸法を示す。</t>
    <rPh sb="0" eb="2">
      <t>ガイケイ</t>
    </rPh>
    <rPh sb="3" eb="4">
      <t>タカ</t>
    </rPh>
    <rPh sb="7" eb="8">
      <t>オヤ</t>
    </rPh>
    <rPh sb="8" eb="9">
      <t>ケタ</t>
    </rPh>
    <rPh sb="10" eb="12">
      <t>スンポウ</t>
    </rPh>
    <rPh sb="13" eb="14">
      <t>シメ</t>
    </rPh>
    <phoneticPr fontId="2"/>
  </si>
  <si>
    <t>製造者製品名QRシリーズ。中間寸法、材質違いあり。</t>
    <rPh sb="0" eb="3">
      <t>セイゾウシャ</t>
    </rPh>
    <rPh sb="3" eb="6">
      <t>セイヒンメイ</t>
    </rPh>
    <rPh sb="13" eb="15">
      <t>チュウカン</t>
    </rPh>
    <rPh sb="15" eb="17">
      <t>スンポウ</t>
    </rPh>
    <rPh sb="18" eb="21">
      <t>ザイシツチガ</t>
    </rPh>
    <phoneticPr fontId="2"/>
  </si>
  <si>
    <t>トレー形</t>
    <rPh sb="3" eb="4">
      <t>ガタ</t>
    </rPh>
    <phoneticPr fontId="2"/>
  </si>
  <si>
    <t>p.1183</t>
    <phoneticPr fontId="2"/>
  </si>
  <si>
    <t>摘要は、標準図の表示例に準じた。（ZT:溶融亜鉛めっき鋼板製・塗装・トレー形、寸法）</t>
    <rPh sb="4" eb="7">
      <t>ヒョウジュンズ</t>
    </rPh>
    <rPh sb="8" eb="11">
      <t>ヒョウジレイ</t>
    </rPh>
    <rPh sb="12" eb="13">
      <t>ジュン</t>
    </rPh>
    <rPh sb="20" eb="22">
      <t>ヨウユウ</t>
    </rPh>
    <rPh sb="22" eb="24">
      <t>アエン</t>
    </rPh>
    <rPh sb="27" eb="29">
      <t>コウハン</t>
    </rPh>
    <rPh sb="29" eb="30">
      <t>セイ</t>
    </rPh>
    <rPh sb="31" eb="33">
      <t>トソウ</t>
    </rPh>
    <rPh sb="37" eb="38">
      <t>ガタ</t>
    </rPh>
    <rPh sb="39" eb="41">
      <t>スンポウ</t>
    </rPh>
    <phoneticPr fontId="2"/>
  </si>
  <si>
    <t>製造者製品名WRシリーズ。</t>
    <rPh sb="0" eb="3">
      <t>セイゾウシャ</t>
    </rPh>
    <rPh sb="3" eb="5">
      <t>セイヒン</t>
    </rPh>
    <rPh sb="5" eb="6">
      <t>メイ</t>
    </rPh>
    <phoneticPr fontId="2"/>
  </si>
  <si>
    <t>区画貫通処理材</t>
    <rPh sb="0" eb="4">
      <t>クカクカンツウ</t>
    </rPh>
    <rPh sb="4" eb="6">
      <t>ショリ</t>
    </rPh>
    <rPh sb="6" eb="7">
      <t>ザイ</t>
    </rPh>
    <phoneticPr fontId="2"/>
  </si>
  <si>
    <t>p.1470</t>
    <phoneticPr fontId="2"/>
  </si>
  <si>
    <t>ケーブルラック幅</t>
    <rPh sb="7" eb="8">
      <t>ハバ</t>
    </rPh>
    <phoneticPr fontId="2"/>
  </si>
  <si>
    <t>開口サイズ（幅）</t>
    <rPh sb="0" eb="2">
      <t>カイコウ</t>
    </rPh>
    <rPh sb="6" eb="7">
      <t>ハバ</t>
    </rPh>
    <phoneticPr fontId="2"/>
  </si>
  <si>
    <t>開口サイズの奥行200mmの例。</t>
    <rPh sb="0" eb="2">
      <t>カイコウ</t>
    </rPh>
    <rPh sb="6" eb="8">
      <t>オクユキ</t>
    </rPh>
    <rPh sb="14" eb="15">
      <t>レイ</t>
    </rPh>
    <phoneticPr fontId="2"/>
  </si>
  <si>
    <t>製造者製品名タフロックロクマックス床用キットの例。認定条件により適切なものを選定する必要がある。</t>
    <rPh sb="0" eb="3">
      <t>セイゾウシャ</t>
    </rPh>
    <rPh sb="3" eb="6">
      <t>セイヒンメイ</t>
    </rPh>
    <rPh sb="17" eb="19">
      <t>ユカヨウ</t>
    </rPh>
    <rPh sb="23" eb="24">
      <t>レイ</t>
    </rPh>
    <rPh sb="25" eb="29">
      <t>ニンテイジョウケン</t>
    </rPh>
    <rPh sb="32" eb="34">
      <t>テキセツ</t>
    </rPh>
    <rPh sb="38" eb="40">
      <t>センテイ</t>
    </rPh>
    <rPh sb="42" eb="44">
      <t>ヒツヨウ</t>
    </rPh>
    <phoneticPr fontId="2"/>
  </si>
  <si>
    <t>配線器具（スイッチ）</t>
    <rPh sb="0" eb="4">
      <t>ハイセンキグ</t>
    </rPh>
    <phoneticPr fontId="2"/>
  </si>
  <si>
    <t>配線器具（リモコンスイッチ）</t>
    <rPh sb="0" eb="4">
      <t>ハイセンキグ</t>
    </rPh>
    <phoneticPr fontId="2"/>
  </si>
  <si>
    <t>配線器具（コンセント）</t>
    <rPh sb="0" eb="4">
      <t>ハイセンキグ</t>
    </rPh>
    <phoneticPr fontId="2"/>
  </si>
  <si>
    <t>質量kg</t>
    <phoneticPr fontId="2"/>
  </si>
  <si>
    <t>製品名</t>
    <rPh sb="0" eb="3">
      <t>セイヒンメイ</t>
    </rPh>
    <phoneticPr fontId="2"/>
  </si>
  <si>
    <t>掲載ページ</t>
    <rPh sb="0" eb="2">
      <t>ケイサイ</t>
    </rPh>
    <phoneticPr fontId="2"/>
  </si>
  <si>
    <t>壁付コンセント2P15A×2</t>
    <rPh sb="0" eb="2">
      <t>カベツキ</t>
    </rPh>
    <phoneticPr fontId="2"/>
  </si>
  <si>
    <t>WTF13024K</t>
    <phoneticPr fontId="2"/>
  </si>
  <si>
    <t>p.425</t>
    <phoneticPr fontId="2"/>
  </si>
  <si>
    <t>壁付コンセント2P+E15A×2</t>
    <rPh sb="0" eb="2">
      <t>カベツキ</t>
    </rPh>
    <phoneticPr fontId="2"/>
  </si>
  <si>
    <t>WN15124</t>
    <phoneticPr fontId="2"/>
  </si>
  <si>
    <t>タンブラスイッチ2P15A×1</t>
    <phoneticPr fontId="2"/>
  </si>
  <si>
    <t>WN5063</t>
    <phoneticPr fontId="2"/>
  </si>
  <si>
    <t>p.399</t>
    <phoneticPr fontId="2"/>
  </si>
  <si>
    <t>リモコンスイッチ(多重伝送用)</t>
    <rPh sb="9" eb="14">
      <t>タジュウデンソウヨウ</t>
    </rPh>
    <phoneticPr fontId="2"/>
  </si>
  <si>
    <t>WN5640K</t>
    <phoneticPr fontId="2"/>
  </si>
  <si>
    <t>p.420</t>
    <phoneticPr fontId="2"/>
  </si>
  <si>
    <t>二重床用コンセント</t>
    <rPh sb="0" eb="3">
      <t>ニジュウユカ</t>
    </rPh>
    <rPh sb="3" eb="4">
      <t>ヨウ</t>
    </rPh>
    <phoneticPr fontId="2"/>
  </si>
  <si>
    <t>NE35519</t>
    <phoneticPr fontId="2"/>
  </si>
  <si>
    <t>p.377</t>
    <phoneticPr fontId="2"/>
  </si>
  <si>
    <t>ハーネスジョイントボックス</t>
    <phoneticPr fontId="2"/>
  </si>
  <si>
    <t>WJ5293G</t>
    <phoneticPr fontId="2"/>
  </si>
  <si>
    <t>p.385</t>
    <phoneticPr fontId="2"/>
  </si>
  <si>
    <t>接地プラグ付テーブルタップ</t>
    <rPh sb="0" eb="2">
      <t>セッチ</t>
    </rPh>
    <rPh sb="5" eb="6">
      <t>ツキ</t>
    </rPh>
    <phoneticPr fontId="2"/>
  </si>
  <si>
    <t>WFS6534</t>
    <phoneticPr fontId="2"/>
  </si>
  <si>
    <t>p.389</t>
    <phoneticPr fontId="2"/>
  </si>
  <si>
    <t>プレート</t>
    <phoneticPr fontId="2"/>
  </si>
  <si>
    <t>WN6003</t>
    <phoneticPr fontId="2"/>
  </si>
  <si>
    <t>p.434</t>
    <phoneticPr fontId="2"/>
  </si>
  <si>
    <t>ハーネスジョイントボックスは2P+E20A×2、2分岐送り用の例。</t>
    <rPh sb="25" eb="27">
      <t>ブンキ</t>
    </rPh>
    <rPh sb="27" eb="28">
      <t>オク</t>
    </rPh>
    <rPh sb="29" eb="30">
      <t>ヨウ</t>
    </rPh>
    <rPh sb="31" eb="32">
      <t>レイ</t>
    </rPh>
    <phoneticPr fontId="2"/>
  </si>
  <si>
    <t>接地プラグ付テーブルタップはハーネスジョイントボックス用、コード3m、4個口用の例。</t>
    <rPh sb="0" eb="2">
      <t>セッチ</t>
    </rPh>
    <rPh sb="5" eb="6">
      <t>ツキ</t>
    </rPh>
    <rPh sb="27" eb="28">
      <t>ヨウ</t>
    </rPh>
    <rPh sb="36" eb="38">
      <t>コグチ</t>
    </rPh>
    <rPh sb="38" eb="39">
      <t>ヨウ</t>
    </rPh>
    <rPh sb="40" eb="41">
      <t>レイ</t>
    </rPh>
    <phoneticPr fontId="2"/>
  </si>
  <si>
    <t>LED/ベースライト露出形</t>
    <rPh sb="10" eb="12">
      <t>ロシュツ</t>
    </rPh>
    <rPh sb="12" eb="13">
      <t>ガタ</t>
    </rPh>
    <phoneticPr fontId="2"/>
  </si>
  <si>
    <t>寸法</t>
    <rPh sb="0" eb="2">
      <t>スンポウ</t>
    </rPh>
    <phoneticPr fontId="2"/>
  </si>
  <si>
    <t>備考</t>
    <rPh sb="0" eb="2">
      <t>ビコウ</t>
    </rPh>
    <phoneticPr fontId="2"/>
  </si>
  <si>
    <t>LSS1-2、9-2</t>
    <phoneticPr fontId="2"/>
  </si>
  <si>
    <t>650×200未満</t>
    <rPh sb="7" eb="9">
      <t>ミマン</t>
    </rPh>
    <phoneticPr fontId="2"/>
  </si>
  <si>
    <t>LSS10-2</t>
    <phoneticPr fontId="2"/>
  </si>
  <si>
    <t>650×200以上</t>
    <rPh sb="7" eb="9">
      <t>イジョウ</t>
    </rPh>
    <phoneticPr fontId="2"/>
  </si>
  <si>
    <t>LSS1-4,9-4,12-4</t>
    <phoneticPr fontId="2"/>
  </si>
  <si>
    <t>1260×200未満</t>
    <rPh sb="8" eb="10">
      <t>ミマン</t>
    </rPh>
    <phoneticPr fontId="2"/>
  </si>
  <si>
    <t>LSS13-4</t>
    <phoneticPr fontId="2"/>
  </si>
  <si>
    <t>黒板灯</t>
    <rPh sb="0" eb="2">
      <t>コクバン</t>
    </rPh>
    <rPh sb="2" eb="3">
      <t>トウ</t>
    </rPh>
    <phoneticPr fontId="2"/>
  </si>
  <si>
    <t>LSS6-4,10-4</t>
    <phoneticPr fontId="2"/>
  </si>
  <si>
    <t>1260×200以上</t>
    <rPh sb="8" eb="10">
      <t>イジョウ</t>
    </rPh>
    <phoneticPr fontId="2"/>
  </si>
  <si>
    <t>LSS7-4</t>
    <phoneticPr fontId="2"/>
  </si>
  <si>
    <t>天井面照射あり</t>
    <rPh sb="0" eb="3">
      <t>テンジョウメン</t>
    </rPh>
    <rPh sb="3" eb="5">
      <t>ショウシャ</t>
    </rPh>
    <phoneticPr fontId="2"/>
  </si>
  <si>
    <t>LSS15-4</t>
    <phoneticPr fontId="2"/>
  </si>
  <si>
    <t>LSS15-7</t>
    <phoneticPr fontId="2"/>
  </si>
  <si>
    <t>740×740以上</t>
    <rPh sb="7" eb="9">
      <t>イジョウ</t>
    </rPh>
    <phoneticPr fontId="2"/>
  </si>
  <si>
    <t>摘要は標準図に拠る。</t>
    <rPh sb="3" eb="6">
      <t>ヒョウジュンズ</t>
    </rPh>
    <rPh sb="7" eb="8">
      <t>ヨ</t>
    </rPh>
    <phoneticPr fontId="2"/>
  </si>
  <si>
    <t>摘要に含まれる照明器具質量の中央値相当とした。</t>
    <rPh sb="3" eb="4">
      <t>フク</t>
    </rPh>
    <rPh sb="7" eb="11">
      <t>ショウメイキグ</t>
    </rPh>
    <rPh sb="11" eb="13">
      <t>シツリョウ</t>
    </rPh>
    <rPh sb="14" eb="17">
      <t>チュウオウチ</t>
    </rPh>
    <rPh sb="17" eb="19">
      <t>ソウトウ</t>
    </rPh>
    <phoneticPr fontId="2"/>
  </si>
  <si>
    <t>LED/ベースライト埋込形</t>
    <rPh sb="10" eb="12">
      <t>ウメコミ</t>
    </rPh>
    <rPh sb="12" eb="13">
      <t>ガタ</t>
    </rPh>
    <phoneticPr fontId="2"/>
  </si>
  <si>
    <t>LRS６-2</t>
    <phoneticPr fontId="2"/>
  </si>
  <si>
    <t>LRS３-2</t>
    <phoneticPr fontId="2"/>
  </si>
  <si>
    <t>LRS6-4,10-4</t>
    <phoneticPr fontId="2"/>
  </si>
  <si>
    <t>1300×200未満</t>
    <rPh sb="8" eb="10">
      <t>ミマン</t>
    </rPh>
    <phoneticPr fontId="2"/>
  </si>
  <si>
    <t>LRS3-4､8-4.20-4</t>
    <phoneticPr fontId="2"/>
  </si>
  <si>
    <t>1300×200以上</t>
    <rPh sb="8" eb="10">
      <t>イジョウ</t>
    </rPh>
    <phoneticPr fontId="2"/>
  </si>
  <si>
    <t>LRS15-3</t>
    <phoneticPr fontId="2"/>
  </si>
  <si>
    <t>400×400</t>
    <phoneticPr fontId="2"/>
  </si>
  <si>
    <t>LRS9-4､15-4</t>
    <phoneticPr fontId="2"/>
  </si>
  <si>
    <t>500×500</t>
    <phoneticPr fontId="2"/>
  </si>
  <si>
    <t>LRS9-6,15-6</t>
    <phoneticPr fontId="2"/>
  </si>
  <si>
    <t>650×650</t>
    <phoneticPr fontId="2"/>
  </si>
  <si>
    <t>LED/システム天井照明器具</t>
    <rPh sb="8" eb="10">
      <t>テンジョウ</t>
    </rPh>
    <rPh sb="10" eb="14">
      <t>ショウメイキグ</t>
    </rPh>
    <phoneticPr fontId="2"/>
  </si>
  <si>
    <t>LRS7-4</t>
    <phoneticPr fontId="2"/>
  </si>
  <si>
    <t>システム天井用</t>
    <rPh sb="4" eb="6">
      <t>テンジョウ</t>
    </rPh>
    <rPh sb="6" eb="7">
      <t>ヨウ</t>
    </rPh>
    <phoneticPr fontId="2"/>
  </si>
  <si>
    <t>LRS28-6、29-6</t>
    <phoneticPr fontId="2"/>
  </si>
  <si>
    <t>LED/ブラケットライト、露出形</t>
    <rPh sb="13" eb="16">
      <t>ロシュツガタ</t>
    </rPh>
    <phoneticPr fontId="2"/>
  </si>
  <si>
    <t>LBF3-2</t>
    <phoneticPr fontId="2"/>
  </si>
  <si>
    <t>800×200未満以下</t>
    <rPh sb="7" eb="9">
      <t>ミマン</t>
    </rPh>
    <rPh sb="9" eb="11">
      <t>イカ</t>
    </rPh>
    <phoneticPr fontId="2"/>
  </si>
  <si>
    <t>LBF3-4,11</t>
    <phoneticPr fontId="2"/>
  </si>
  <si>
    <t>LED/ダウンライト</t>
    <phoneticPr fontId="2"/>
  </si>
  <si>
    <t>切込み寸法</t>
    <rPh sb="0" eb="2">
      <t>キリコ</t>
    </rPh>
    <rPh sb="3" eb="5">
      <t>スンポウ</t>
    </rPh>
    <phoneticPr fontId="2"/>
  </si>
  <si>
    <t>LRS1,11,12,13,14,16,17</t>
    <phoneticPr fontId="2"/>
  </si>
  <si>
    <t>100～150Φ</t>
    <phoneticPr fontId="2"/>
  </si>
  <si>
    <t>LRS1</t>
    <phoneticPr fontId="2"/>
  </si>
  <si>
    <t>200Φ</t>
    <phoneticPr fontId="2"/>
  </si>
  <si>
    <t>250Φ</t>
    <phoneticPr fontId="2"/>
  </si>
  <si>
    <t>LRS2(12000lm)</t>
    <phoneticPr fontId="2"/>
  </si>
  <si>
    <t>400Φ</t>
    <phoneticPr fontId="2"/>
  </si>
  <si>
    <t>LRS2(16000lm)</t>
    <phoneticPr fontId="2"/>
  </si>
  <si>
    <t>LSR1,2（20000lm以下）</t>
    <rPh sb="14" eb="16">
      <t>イカ</t>
    </rPh>
    <phoneticPr fontId="2"/>
  </si>
  <si>
    <t>LRS1,2(34000lm以上)</t>
    <rPh sb="14" eb="16">
      <t>イジョウ</t>
    </rPh>
    <phoneticPr fontId="2"/>
  </si>
  <si>
    <t>LED/屋外灯、投光器、防犯灯、街路灯</t>
    <rPh sb="4" eb="6">
      <t>オクガイ</t>
    </rPh>
    <rPh sb="6" eb="7">
      <t>トウ</t>
    </rPh>
    <rPh sb="8" eb="11">
      <t>トウコウキ</t>
    </rPh>
    <rPh sb="12" eb="15">
      <t>ボウハントウ</t>
    </rPh>
    <rPh sb="16" eb="19">
      <t>ガイロトウ</t>
    </rPh>
    <phoneticPr fontId="2"/>
  </si>
  <si>
    <t>p.1221,1222</t>
    <phoneticPr fontId="2"/>
  </si>
  <si>
    <t>種別</t>
    <rPh sb="0" eb="2">
      <t>シュベツ</t>
    </rPh>
    <phoneticPr fontId="2"/>
  </si>
  <si>
    <t>製品型番</t>
    <rPh sb="0" eb="2">
      <t>セイヒン</t>
    </rPh>
    <rPh sb="2" eb="4">
      <t>カタバン</t>
    </rPh>
    <phoneticPr fontId="2"/>
  </si>
  <si>
    <t>LST1-60</t>
    <phoneticPr fontId="2"/>
  </si>
  <si>
    <t>屋外灯1</t>
    <rPh sb="0" eb="3">
      <t>オクガイトウ</t>
    </rPh>
    <phoneticPr fontId="2"/>
  </si>
  <si>
    <t>NNY22521</t>
    <phoneticPr fontId="2"/>
  </si>
  <si>
    <t>LPJ1M-500</t>
    <phoneticPr fontId="2"/>
  </si>
  <si>
    <t>投光器</t>
    <rPh sb="0" eb="3">
      <t>トウコウキ</t>
    </rPh>
    <phoneticPr fontId="2"/>
  </si>
  <si>
    <t>NYS30537</t>
    <phoneticPr fontId="2"/>
  </si>
  <si>
    <t>LBF2RP-10</t>
    <phoneticPr fontId="2"/>
  </si>
  <si>
    <t>防犯灯1</t>
    <rPh sb="0" eb="3">
      <t>ボウハントウ</t>
    </rPh>
    <phoneticPr fontId="2"/>
  </si>
  <si>
    <t>NNY20353</t>
    <phoneticPr fontId="2"/>
  </si>
  <si>
    <t>LPT1-02</t>
    <phoneticPr fontId="2"/>
  </si>
  <si>
    <t>ガーデンライト</t>
    <phoneticPr fontId="2"/>
  </si>
  <si>
    <t>NNY22267K</t>
    <phoneticPr fontId="2"/>
  </si>
  <si>
    <t>LSA1-03</t>
    <phoneticPr fontId="2"/>
  </si>
  <si>
    <t>ソーラー街路灯</t>
    <rPh sb="4" eb="7">
      <t>ガイロトウ</t>
    </rPh>
    <phoneticPr fontId="2"/>
  </si>
  <si>
    <t>XYSL41UB41Z</t>
    <phoneticPr fontId="2"/>
  </si>
  <si>
    <t>LSA2-63</t>
    <phoneticPr fontId="2"/>
  </si>
  <si>
    <t>街路灯</t>
    <rPh sb="0" eb="3">
      <t>ガイロトウ</t>
    </rPh>
    <phoneticPr fontId="2"/>
  </si>
  <si>
    <t>NNY24937他</t>
    <rPh sb="8" eb="9">
      <t>ホカ</t>
    </rPh>
    <phoneticPr fontId="2"/>
  </si>
  <si>
    <t>TB3.5</t>
    <phoneticPr fontId="2"/>
  </si>
  <si>
    <t>ポール(ベースプレート式)</t>
    <rPh sb="11" eb="12">
      <t>シキ</t>
    </rPh>
    <phoneticPr fontId="2"/>
  </si>
  <si>
    <t>DYDXH3300</t>
    <phoneticPr fontId="2"/>
  </si>
  <si>
    <t>LSR2M-200</t>
    <phoneticPr fontId="2"/>
  </si>
  <si>
    <t>直付け高天井灯2</t>
    <rPh sb="0" eb="2">
      <t>ジカヅ</t>
    </rPh>
    <rPh sb="3" eb="6">
      <t>タカテンジョウ</t>
    </rPh>
    <rPh sb="6" eb="7">
      <t>トウ</t>
    </rPh>
    <phoneticPr fontId="2"/>
  </si>
  <si>
    <t>NYM20212</t>
    <phoneticPr fontId="2"/>
  </si>
  <si>
    <t>摘要は標準図による。</t>
    <rPh sb="3" eb="6">
      <t>ヒョウジュンズ</t>
    </rPh>
    <phoneticPr fontId="2"/>
  </si>
  <si>
    <t>非常用照明器具</t>
    <rPh sb="0" eb="3">
      <t>ヒジョウヨウ</t>
    </rPh>
    <rPh sb="3" eb="7">
      <t>ショウメイキグ</t>
    </rPh>
    <phoneticPr fontId="2"/>
  </si>
  <si>
    <t>誘導灯A級</t>
    <rPh sb="0" eb="2">
      <t>ユウドウ</t>
    </rPh>
    <rPh sb="2" eb="3">
      <t>トウ</t>
    </rPh>
    <rPh sb="4" eb="5">
      <t>キュウ</t>
    </rPh>
    <phoneticPr fontId="2"/>
  </si>
  <si>
    <t>誘導灯B級</t>
    <rPh sb="0" eb="3">
      <t>ユウドウトウ</t>
    </rPh>
    <rPh sb="4" eb="5">
      <t>キュウ</t>
    </rPh>
    <phoneticPr fontId="2"/>
  </si>
  <si>
    <t>誘導灯C級</t>
    <rPh sb="0" eb="3">
      <t>ユウドウトウ</t>
    </rPh>
    <rPh sb="4" eb="5">
      <t>キュウ</t>
    </rPh>
    <phoneticPr fontId="2"/>
  </si>
  <si>
    <t>非常用照明器具（電源別置形）</t>
    <rPh sb="0" eb="3">
      <t>ヒジョウヨウ</t>
    </rPh>
    <rPh sb="3" eb="7">
      <t>ショウメイキグ</t>
    </rPh>
    <rPh sb="8" eb="10">
      <t>デンゲン</t>
    </rPh>
    <rPh sb="10" eb="11">
      <t>ベツ</t>
    </rPh>
    <rPh sb="11" eb="12">
      <t>オ</t>
    </rPh>
    <rPh sb="12" eb="13">
      <t>ガタ</t>
    </rPh>
    <phoneticPr fontId="2"/>
  </si>
  <si>
    <t>非常用照明器具（電源内蔵形）</t>
    <rPh sb="0" eb="3">
      <t>ヒジョウヨウ</t>
    </rPh>
    <rPh sb="3" eb="7">
      <t>ショウメイキグ</t>
    </rPh>
    <rPh sb="8" eb="10">
      <t>デンゲン</t>
    </rPh>
    <rPh sb="10" eb="12">
      <t>ナイゾウ</t>
    </rPh>
    <rPh sb="12" eb="13">
      <t>ガタ</t>
    </rPh>
    <phoneticPr fontId="2"/>
  </si>
  <si>
    <t>個別照明制御</t>
    <rPh sb="0" eb="2">
      <t>コベツ</t>
    </rPh>
    <rPh sb="2" eb="4">
      <t>ショウメイ</t>
    </rPh>
    <rPh sb="4" eb="6">
      <t>セイギョ</t>
    </rPh>
    <phoneticPr fontId="2"/>
  </si>
  <si>
    <t>外径(幅)</t>
    <rPh sb="0" eb="2">
      <t>ガイケイ</t>
    </rPh>
    <rPh sb="3" eb="4">
      <t>ハバ</t>
    </rPh>
    <phoneticPr fontId="2"/>
  </si>
  <si>
    <t>外径(奥行)</t>
    <rPh sb="0" eb="2">
      <t>ガイケイ</t>
    </rPh>
    <rPh sb="3" eb="5">
      <t>オクユキ</t>
    </rPh>
    <phoneticPr fontId="2"/>
  </si>
  <si>
    <t>外径(高さ)</t>
    <rPh sb="0" eb="2">
      <t>ガイケイ</t>
    </rPh>
    <rPh sb="3" eb="4">
      <t>タカ</t>
    </rPh>
    <phoneticPr fontId="2"/>
  </si>
  <si>
    <t>参考型番</t>
    <rPh sb="0" eb="4">
      <t>サンコウカタバン</t>
    </rPh>
    <phoneticPr fontId="2"/>
  </si>
  <si>
    <t>DS1-A</t>
    <phoneticPr fontId="2"/>
  </si>
  <si>
    <t>Φ115</t>
    <phoneticPr fontId="2"/>
  </si>
  <si>
    <t>FSK90217Z</t>
  </si>
  <si>
    <t>DS2-A</t>
    <phoneticPr fontId="2"/>
  </si>
  <si>
    <t>Φ134</t>
    <phoneticPr fontId="2"/>
  </si>
  <si>
    <t>FSK90521K</t>
    <phoneticPr fontId="2"/>
  </si>
  <si>
    <t>DS1-NC</t>
    <phoneticPr fontId="2"/>
  </si>
  <si>
    <t>Φ105</t>
    <phoneticPr fontId="2"/>
  </si>
  <si>
    <t>BNQX3510</t>
    <phoneticPr fontId="2"/>
  </si>
  <si>
    <t>摘要は標準図に拠る。DS1は天井埋込形、DS2は天井直付け形。Aは明るさセンサ（照度）、NCは微動検知人感センサを示す。</t>
    <rPh sb="3" eb="6">
      <t>ヒョウジュンズ</t>
    </rPh>
    <rPh sb="7" eb="8">
      <t>ヨ</t>
    </rPh>
    <rPh sb="14" eb="16">
      <t>テンジョウ</t>
    </rPh>
    <rPh sb="16" eb="18">
      <t>ウメコミ</t>
    </rPh>
    <rPh sb="18" eb="19">
      <t>ガタ</t>
    </rPh>
    <rPh sb="24" eb="26">
      <t>テンジョウ</t>
    </rPh>
    <rPh sb="26" eb="28">
      <t>ジカヅ</t>
    </rPh>
    <rPh sb="29" eb="30">
      <t>ガタ</t>
    </rPh>
    <rPh sb="33" eb="34">
      <t>アカ</t>
    </rPh>
    <rPh sb="40" eb="42">
      <t>ショウド</t>
    </rPh>
    <rPh sb="47" eb="51">
      <t>ビドウケンチ</t>
    </rPh>
    <rPh sb="51" eb="53">
      <t>ジンカン</t>
    </rPh>
    <rPh sb="57" eb="58">
      <t>シメ</t>
    </rPh>
    <phoneticPr fontId="2"/>
  </si>
  <si>
    <t>統合照明制御</t>
    <rPh sb="0" eb="2">
      <t>トウゴウ</t>
    </rPh>
    <rPh sb="2" eb="4">
      <t>ショウメイ</t>
    </rPh>
    <rPh sb="4" eb="6">
      <t>セイギョ</t>
    </rPh>
    <phoneticPr fontId="2"/>
  </si>
  <si>
    <t>監視操作装置盤(壁掛)</t>
    <rPh sb="0" eb="2">
      <t>カンシ</t>
    </rPh>
    <rPh sb="2" eb="4">
      <t>ソウサ</t>
    </rPh>
    <rPh sb="4" eb="6">
      <t>ソウチ</t>
    </rPh>
    <rPh sb="6" eb="7">
      <t>バン</t>
    </rPh>
    <rPh sb="8" eb="10">
      <t>カベカ</t>
    </rPh>
    <phoneticPr fontId="2"/>
  </si>
  <si>
    <t>NQX8321000K</t>
  </si>
  <si>
    <t>(FreeFit Light)</t>
    <phoneticPr fontId="2"/>
  </si>
  <si>
    <t>監視操作装置盤(自立)</t>
    <rPh sb="0" eb="2">
      <t>カンシ</t>
    </rPh>
    <rPh sb="2" eb="4">
      <t>ソウサ</t>
    </rPh>
    <rPh sb="4" eb="6">
      <t>ソウチ</t>
    </rPh>
    <rPh sb="6" eb="7">
      <t>バン</t>
    </rPh>
    <rPh sb="8" eb="10">
      <t>ジリツ</t>
    </rPh>
    <phoneticPr fontId="2"/>
  </si>
  <si>
    <t>NQX8331K</t>
  </si>
  <si>
    <t>(FreeFit)</t>
    <phoneticPr fontId="2"/>
  </si>
  <si>
    <t>分散処理装置</t>
    <rPh sb="0" eb="6">
      <t>ブンサンショリソウチ</t>
    </rPh>
    <phoneticPr fontId="2"/>
  </si>
  <si>
    <t>LCU盤</t>
    <rPh sb="3" eb="4">
      <t>バン</t>
    </rPh>
    <phoneticPr fontId="2"/>
  </si>
  <si>
    <t>NQX8311</t>
  </si>
  <si>
    <t>監視操作装置盤(壁掛)は製品名FreeFit Light、同(自立)はFreeFit　シリーズの例。</t>
    <rPh sb="0" eb="2">
      <t>カンシ</t>
    </rPh>
    <rPh sb="2" eb="4">
      <t>ソウサ</t>
    </rPh>
    <rPh sb="4" eb="6">
      <t>ソウチ</t>
    </rPh>
    <rPh sb="6" eb="7">
      <t>バン</t>
    </rPh>
    <rPh sb="8" eb="10">
      <t>カベカ</t>
    </rPh>
    <rPh sb="12" eb="15">
      <t>セイヒンメイ</t>
    </rPh>
    <rPh sb="29" eb="30">
      <t>ドウ</t>
    </rPh>
    <rPh sb="31" eb="33">
      <t>ジリツ</t>
    </rPh>
    <rPh sb="48" eb="49">
      <t>レイ</t>
    </rPh>
    <phoneticPr fontId="2"/>
  </si>
  <si>
    <t>中立電機</t>
    <rPh sb="0" eb="2">
      <t>チュウリツ</t>
    </rPh>
    <rPh sb="2" eb="4">
      <t>デンキ</t>
    </rPh>
    <phoneticPr fontId="2"/>
  </si>
  <si>
    <t>分電盤（壁掛・小）</t>
    <rPh sb="0" eb="3">
      <t>ブンデンバン</t>
    </rPh>
    <rPh sb="4" eb="6">
      <t>カベカ</t>
    </rPh>
    <rPh sb="7" eb="8">
      <t>ショウ</t>
    </rPh>
    <phoneticPr fontId="2"/>
  </si>
  <si>
    <t>分電盤（自立・中）</t>
    <rPh sb="0" eb="2">
      <t>ブンデン</t>
    </rPh>
    <rPh sb="2" eb="3">
      <t>バン</t>
    </rPh>
    <rPh sb="4" eb="6">
      <t>ジリツ</t>
    </rPh>
    <rPh sb="7" eb="8">
      <t>チュウ</t>
    </rPh>
    <phoneticPr fontId="2"/>
  </si>
  <si>
    <t>分電盤(自立・大)</t>
    <rPh sb="0" eb="3">
      <t>ブンデンバン</t>
    </rPh>
    <rPh sb="4" eb="6">
      <t>ジリツ</t>
    </rPh>
    <rPh sb="7" eb="8">
      <t>ダイ</t>
    </rPh>
    <phoneticPr fontId="2"/>
  </si>
  <si>
    <t>質量は概算。</t>
    <rPh sb="0" eb="2">
      <t>シツリョウ</t>
    </rPh>
    <rPh sb="3" eb="5">
      <t>ガイサン</t>
    </rPh>
    <phoneticPr fontId="2"/>
  </si>
  <si>
    <t>壁掛・小は主幹3P100AF＋分岐2P50AF×30の例を、自立・中は同左＋リモコンリレー×10とT/U等周辺機器の例を示す。</t>
    <rPh sb="0" eb="2">
      <t>カベカ</t>
    </rPh>
    <rPh sb="3" eb="4">
      <t>ショウ</t>
    </rPh>
    <rPh sb="5" eb="7">
      <t>シュカン</t>
    </rPh>
    <rPh sb="15" eb="17">
      <t>ブンキ</t>
    </rPh>
    <rPh sb="27" eb="28">
      <t>レイ</t>
    </rPh>
    <rPh sb="30" eb="32">
      <t>ジリツ</t>
    </rPh>
    <rPh sb="33" eb="34">
      <t>チュウ</t>
    </rPh>
    <rPh sb="35" eb="37">
      <t>ドウサ</t>
    </rPh>
    <rPh sb="52" eb="53">
      <t>ナド</t>
    </rPh>
    <rPh sb="53" eb="57">
      <t>シュウヘンキキ</t>
    </rPh>
    <rPh sb="58" eb="59">
      <t>レイ</t>
    </rPh>
    <rPh sb="60" eb="61">
      <t>シメ</t>
    </rPh>
    <phoneticPr fontId="2"/>
  </si>
  <si>
    <t>自立・大は一般形（主幹3P225AF＋分岐2P50AF×44＋リモコンリレ×10等）＋二種耐熱盤（主幹2P50AF＋分岐×4）の例を示す。</t>
    <rPh sb="0" eb="2">
      <t>ジリツ</t>
    </rPh>
    <rPh sb="3" eb="4">
      <t>ダイ</t>
    </rPh>
    <rPh sb="5" eb="7">
      <t>イッパン</t>
    </rPh>
    <rPh sb="7" eb="8">
      <t>ガタ</t>
    </rPh>
    <rPh sb="9" eb="11">
      <t>シュカン</t>
    </rPh>
    <rPh sb="19" eb="21">
      <t>ブンキ</t>
    </rPh>
    <rPh sb="40" eb="41">
      <t>ナド</t>
    </rPh>
    <rPh sb="43" eb="45">
      <t>ニシュ</t>
    </rPh>
    <rPh sb="45" eb="47">
      <t>タイネツ</t>
    </rPh>
    <rPh sb="47" eb="48">
      <t>バン</t>
    </rPh>
    <rPh sb="49" eb="51">
      <t>シュカン</t>
    </rPh>
    <rPh sb="58" eb="60">
      <t>ブンキ</t>
    </rPh>
    <rPh sb="64" eb="65">
      <t>レイ</t>
    </rPh>
    <rPh sb="66" eb="67">
      <t>シメ</t>
    </rPh>
    <phoneticPr fontId="2"/>
  </si>
  <si>
    <t>テナント分電盤（小）</t>
    <rPh sb="4" eb="7">
      <t>ブンデンバン</t>
    </rPh>
    <rPh sb="8" eb="9">
      <t>ショウ</t>
    </rPh>
    <phoneticPr fontId="2"/>
  </si>
  <si>
    <t>テナント分電盤（中）</t>
    <rPh sb="4" eb="7">
      <t>ブンデンバン</t>
    </rPh>
    <rPh sb="8" eb="9">
      <t>ナカ</t>
    </rPh>
    <phoneticPr fontId="2"/>
  </si>
  <si>
    <t>質量は概算。外径（高さ）は下部通線架台100を含む。</t>
    <rPh sb="0" eb="2">
      <t>シツリョウ</t>
    </rPh>
    <rPh sb="3" eb="5">
      <t>ガイサン</t>
    </rPh>
    <rPh sb="6" eb="8">
      <t>ガイケイ</t>
    </rPh>
    <rPh sb="9" eb="10">
      <t>タカ</t>
    </rPh>
    <rPh sb="13" eb="15">
      <t>カブ</t>
    </rPh>
    <rPh sb="15" eb="17">
      <t>ツウセン</t>
    </rPh>
    <rPh sb="17" eb="19">
      <t>カダイ</t>
    </rPh>
    <rPh sb="23" eb="24">
      <t>フク</t>
    </rPh>
    <phoneticPr fontId="2"/>
  </si>
  <si>
    <t>テナント分電盤（小）は負荷容量20kVA相当、主幹100AF＋分岐50AF×24+電力量計（検定付1＋検定無3）の例を示す。</t>
    <rPh sb="4" eb="7">
      <t>ブンデンバン</t>
    </rPh>
    <rPh sb="8" eb="9">
      <t>ショウ</t>
    </rPh>
    <rPh sb="11" eb="15">
      <t>フカヨウリョウ</t>
    </rPh>
    <rPh sb="20" eb="22">
      <t>ソウトウ</t>
    </rPh>
    <rPh sb="23" eb="25">
      <t>シュカン</t>
    </rPh>
    <rPh sb="31" eb="33">
      <t>ブンキ</t>
    </rPh>
    <rPh sb="41" eb="45">
      <t>デンリョクリョウケイ</t>
    </rPh>
    <rPh sb="46" eb="48">
      <t>ケンテイ</t>
    </rPh>
    <rPh sb="48" eb="49">
      <t>ツ</t>
    </rPh>
    <rPh sb="51" eb="54">
      <t>ケンテイナシ</t>
    </rPh>
    <rPh sb="57" eb="58">
      <t>レイ</t>
    </rPh>
    <rPh sb="59" eb="60">
      <t>シメ</t>
    </rPh>
    <phoneticPr fontId="2"/>
  </si>
  <si>
    <t>テナント分電盤（中）は負荷容量40kVA相当、主幹225AF＋分岐50AF×48+電力量計（検定付1＋検定無3）の例を示す。</t>
    <rPh sb="4" eb="7">
      <t>ブンデンバン</t>
    </rPh>
    <rPh sb="8" eb="9">
      <t>ナカ</t>
    </rPh>
    <rPh sb="11" eb="15">
      <t>フカヨウリョウ</t>
    </rPh>
    <rPh sb="20" eb="22">
      <t>ソウトウ</t>
    </rPh>
    <rPh sb="23" eb="25">
      <t>シュカン</t>
    </rPh>
    <rPh sb="31" eb="33">
      <t>ブンキ</t>
    </rPh>
    <rPh sb="41" eb="45">
      <t>デンリョクリョウケイ</t>
    </rPh>
    <rPh sb="46" eb="48">
      <t>ケンテイ</t>
    </rPh>
    <rPh sb="48" eb="49">
      <t>ツ</t>
    </rPh>
    <rPh sb="51" eb="54">
      <t>ケンテイナシ</t>
    </rPh>
    <rPh sb="57" eb="58">
      <t>レイ</t>
    </rPh>
    <rPh sb="59" eb="60">
      <t>シメ</t>
    </rPh>
    <phoneticPr fontId="2"/>
  </si>
  <si>
    <t>共用分電盤（小）</t>
    <rPh sb="0" eb="2">
      <t>キョウヨウ</t>
    </rPh>
    <rPh sb="2" eb="5">
      <t>ブンデンバン</t>
    </rPh>
    <rPh sb="6" eb="7">
      <t>ショウ</t>
    </rPh>
    <phoneticPr fontId="2"/>
  </si>
  <si>
    <t>共用分電盤（中）</t>
    <rPh sb="0" eb="2">
      <t>キョウヨウ</t>
    </rPh>
    <rPh sb="2" eb="5">
      <t>ブンデンバン</t>
    </rPh>
    <rPh sb="6" eb="7">
      <t>ナカ</t>
    </rPh>
    <phoneticPr fontId="2"/>
  </si>
  <si>
    <t>樹脂製（標準仕様書外）</t>
    <rPh sb="0" eb="3">
      <t>ジュシセイ</t>
    </rPh>
    <rPh sb="4" eb="9">
      <t>ヒョウジュンシヨウショ</t>
    </rPh>
    <rPh sb="9" eb="10">
      <t>ガイ</t>
    </rPh>
    <phoneticPr fontId="2"/>
  </si>
  <si>
    <t>p.1143</t>
    <phoneticPr fontId="2"/>
  </si>
  <si>
    <t>主幹</t>
    <rPh sb="0" eb="2">
      <t>シュカン</t>
    </rPh>
    <phoneticPr fontId="2"/>
  </si>
  <si>
    <t>分岐2P1E20A</t>
    <rPh sb="0" eb="2">
      <t>ブンキ</t>
    </rPh>
    <phoneticPr fontId="2"/>
  </si>
  <si>
    <t>分岐2P2E20A</t>
    <rPh sb="0" eb="2">
      <t>ブンキ</t>
    </rPh>
    <phoneticPr fontId="2"/>
  </si>
  <si>
    <t>参考型番</t>
    <phoneticPr fontId="2"/>
  </si>
  <si>
    <t>主幹40A分岐6</t>
    <rPh sb="0" eb="2">
      <t>シュカン</t>
    </rPh>
    <rPh sb="5" eb="7">
      <t>ブンキ</t>
    </rPh>
    <phoneticPr fontId="2"/>
  </si>
  <si>
    <t>BQR8462</t>
    <phoneticPr fontId="2"/>
  </si>
  <si>
    <t>主幹５０A分岐14</t>
    <rPh sb="0" eb="2">
      <t>シュカン</t>
    </rPh>
    <rPh sb="5" eb="7">
      <t>ブンキ</t>
    </rPh>
    <phoneticPr fontId="2"/>
  </si>
  <si>
    <t>BQR85142</t>
    <phoneticPr fontId="2"/>
  </si>
  <si>
    <t>主幹60A分岐22</t>
    <rPh sb="0" eb="2">
      <t>シュカン</t>
    </rPh>
    <rPh sb="5" eb="7">
      <t>ブンキ</t>
    </rPh>
    <phoneticPr fontId="2"/>
  </si>
  <si>
    <t>BQR86222</t>
    <phoneticPr fontId="2"/>
  </si>
  <si>
    <t>主幹75A分岐30</t>
    <rPh sb="0" eb="2">
      <t>シュカン</t>
    </rPh>
    <rPh sb="5" eb="7">
      <t>ブンキ</t>
    </rPh>
    <phoneticPr fontId="2"/>
  </si>
  <si>
    <t>BQR87302</t>
    <phoneticPr fontId="2"/>
  </si>
  <si>
    <t>主幹１００A分岐38</t>
    <rPh sb="0" eb="2">
      <t>シュカン</t>
    </rPh>
    <rPh sb="6" eb="8">
      <t>ブンキ</t>
    </rPh>
    <phoneticPr fontId="2"/>
  </si>
  <si>
    <t>BQR810382</t>
    <phoneticPr fontId="2"/>
  </si>
  <si>
    <t>製造者製品名コスモパネルシリーズ。</t>
    <rPh sb="0" eb="3">
      <t>セイゾウシャ</t>
    </rPh>
    <rPh sb="3" eb="5">
      <t>セイヒン</t>
    </rPh>
    <rPh sb="5" eb="6">
      <t>メイ</t>
    </rPh>
    <phoneticPr fontId="2"/>
  </si>
  <si>
    <t>耐熱形分電盤</t>
    <rPh sb="0" eb="2">
      <t>タイネツ</t>
    </rPh>
    <rPh sb="2" eb="3">
      <t>ガタ</t>
    </rPh>
    <rPh sb="3" eb="6">
      <t>ブンデンバン</t>
    </rPh>
    <phoneticPr fontId="2"/>
  </si>
  <si>
    <t>カワムラ　No.43総合価格表-23</t>
    <rPh sb="10" eb="12">
      <t>ソウゴウ</t>
    </rPh>
    <rPh sb="12" eb="15">
      <t>カカクヒョウ</t>
    </rPh>
    <phoneticPr fontId="2"/>
  </si>
  <si>
    <t>p.1226、1227</t>
    <phoneticPr fontId="2"/>
  </si>
  <si>
    <t>一種耐熱分電盤</t>
    <rPh sb="0" eb="2">
      <t>イッシュ</t>
    </rPh>
    <rPh sb="2" eb="7">
      <t>タイネツブンデンバン</t>
    </rPh>
    <phoneticPr fontId="2"/>
  </si>
  <si>
    <t>二種耐熱分電盤</t>
    <rPh sb="0" eb="2">
      <t>ニシュ</t>
    </rPh>
    <rPh sb="2" eb="7">
      <t>タイネツブンデンバン</t>
    </rPh>
    <phoneticPr fontId="2"/>
  </si>
  <si>
    <t>一種耐熱分電盤は電灯用3P100A、分岐2P20A×4の例（製品名HR1104A）。</t>
    <rPh sb="0" eb="2">
      <t>イッシュ</t>
    </rPh>
    <rPh sb="2" eb="7">
      <t>タイネツブンデンバン</t>
    </rPh>
    <rPh sb="8" eb="11">
      <t>デントウヨウ</t>
    </rPh>
    <rPh sb="18" eb="20">
      <t>ブンキ</t>
    </rPh>
    <rPh sb="28" eb="29">
      <t>レイ</t>
    </rPh>
    <rPh sb="30" eb="33">
      <t>セイヒンメイ</t>
    </rPh>
    <phoneticPr fontId="2"/>
  </si>
  <si>
    <t>二種耐熱分電盤は電灯用3P100A、分岐2P20A×4の例（製品名HR2104A）。</t>
    <rPh sb="0" eb="2">
      <t>ニシュ</t>
    </rPh>
    <rPh sb="2" eb="7">
      <t>タイネツブンデンバン</t>
    </rPh>
    <rPh sb="8" eb="10">
      <t>デントウ</t>
    </rPh>
    <rPh sb="10" eb="11">
      <t>ヨウ</t>
    </rPh>
    <rPh sb="18" eb="20">
      <t>ブンキ</t>
    </rPh>
    <rPh sb="28" eb="29">
      <t>レイ</t>
    </rPh>
    <rPh sb="30" eb="32">
      <t>セイヒン</t>
    </rPh>
    <rPh sb="32" eb="33">
      <t>メイ</t>
    </rPh>
    <phoneticPr fontId="2"/>
  </si>
  <si>
    <t>TOA形</t>
    <rPh sb="3" eb="4">
      <t>ガタ</t>
    </rPh>
    <phoneticPr fontId="2"/>
  </si>
  <si>
    <t>DOA形</t>
    <rPh sb="3" eb="4">
      <t>ガタ</t>
    </rPh>
    <phoneticPr fontId="2"/>
  </si>
  <si>
    <t>摘要は標準図による。</t>
    <rPh sb="0" eb="2">
      <t>テキヨウ</t>
    </rPh>
    <rPh sb="3" eb="6">
      <t>ヒョウジュンズ</t>
    </rPh>
    <phoneticPr fontId="2"/>
  </si>
  <si>
    <t>分電盤：主幹3P50AF、分岐50AF×10、端子盤G型端子100P、HUBスペース24ポート×2の例を示す。</t>
    <rPh sb="0" eb="3">
      <t>ブンデンバン</t>
    </rPh>
    <rPh sb="4" eb="6">
      <t>シュカン</t>
    </rPh>
    <rPh sb="13" eb="15">
      <t>ブンキ</t>
    </rPh>
    <rPh sb="23" eb="26">
      <t>タンシバン</t>
    </rPh>
    <rPh sb="27" eb="28">
      <t>ガタ</t>
    </rPh>
    <rPh sb="28" eb="30">
      <t>タンシ</t>
    </rPh>
    <rPh sb="50" eb="51">
      <t>レイ</t>
    </rPh>
    <rPh sb="52" eb="53">
      <t>シメ</t>
    </rPh>
    <phoneticPr fontId="2"/>
  </si>
  <si>
    <t>開閉器箱</t>
    <rPh sb="0" eb="4">
      <t>カイヘイキバコ</t>
    </rPh>
    <phoneticPr fontId="2"/>
  </si>
  <si>
    <t>p.1178、1179</t>
    <phoneticPr fontId="2"/>
  </si>
  <si>
    <t>手元開閉器盤（屋内）</t>
    <rPh sb="0" eb="2">
      <t>テモト</t>
    </rPh>
    <rPh sb="2" eb="6">
      <t>カイヘイキバン</t>
    </rPh>
    <rPh sb="7" eb="9">
      <t>オクナイ</t>
    </rPh>
    <phoneticPr fontId="2"/>
  </si>
  <si>
    <t>引込開閉器盤（屋内）</t>
    <rPh sb="0" eb="2">
      <t>ヒキコミ</t>
    </rPh>
    <rPh sb="2" eb="6">
      <t>カイヘイキバン</t>
    </rPh>
    <rPh sb="7" eb="9">
      <t>オクナイ</t>
    </rPh>
    <phoneticPr fontId="2"/>
  </si>
  <si>
    <t>幹線分岐開閉器盤（屋内）</t>
    <rPh sb="0" eb="4">
      <t>カンセンブンキ</t>
    </rPh>
    <rPh sb="4" eb="8">
      <t>カイヘイキバン</t>
    </rPh>
    <rPh sb="9" eb="11">
      <t>オクナイ</t>
    </rPh>
    <phoneticPr fontId="2"/>
  </si>
  <si>
    <t>手元開閉器盤は3P200A端子、ELB3P100A×2分岐の例（製品名SEK102N）を示す。</t>
    <rPh sb="0" eb="2">
      <t>テモト</t>
    </rPh>
    <rPh sb="2" eb="6">
      <t>カイヘイキバン</t>
    </rPh>
    <rPh sb="13" eb="15">
      <t>タンシ</t>
    </rPh>
    <rPh sb="27" eb="29">
      <t>ブンキ</t>
    </rPh>
    <rPh sb="30" eb="31">
      <t>レイ</t>
    </rPh>
    <rPh sb="32" eb="35">
      <t>セイヒンメイ</t>
    </rPh>
    <rPh sb="44" eb="45">
      <t>シメ</t>
    </rPh>
    <phoneticPr fontId="2"/>
  </si>
  <si>
    <t>引込開閉器盤はMCB３P２００Aの例（製品名NTKB201）を示す。</t>
    <rPh sb="0" eb="2">
      <t>ヒキコミ</t>
    </rPh>
    <rPh sb="2" eb="6">
      <t>カイヘイキバン</t>
    </rPh>
    <rPh sb="17" eb="18">
      <t>レイ</t>
    </rPh>
    <rPh sb="19" eb="22">
      <t>セイヒンメイ</t>
    </rPh>
    <rPh sb="31" eb="32">
      <t>シメ</t>
    </rPh>
    <phoneticPr fontId="2"/>
  </si>
  <si>
    <t>幹線分岐盤は3P200A端子、MCB3P100A×4分岐の例（製品名SKN104N）を示す。</t>
    <rPh sb="0" eb="2">
      <t>カンセン</t>
    </rPh>
    <rPh sb="2" eb="4">
      <t>ブンキ</t>
    </rPh>
    <rPh sb="4" eb="5">
      <t>バン</t>
    </rPh>
    <rPh sb="12" eb="14">
      <t>タンシ</t>
    </rPh>
    <rPh sb="26" eb="28">
      <t>ブンキ</t>
    </rPh>
    <rPh sb="29" eb="30">
      <t>レイ</t>
    </rPh>
    <rPh sb="31" eb="33">
      <t>セイヒン</t>
    </rPh>
    <rPh sb="33" eb="34">
      <t>メイ</t>
    </rPh>
    <rPh sb="43" eb="44">
      <t>シメ</t>
    </rPh>
    <phoneticPr fontId="2"/>
  </si>
  <si>
    <t>制御盤（直入）</t>
    <rPh sb="0" eb="2">
      <t>セイギョ</t>
    </rPh>
    <rPh sb="2" eb="3">
      <t>バン</t>
    </rPh>
    <rPh sb="4" eb="5">
      <t>チョク</t>
    </rPh>
    <rPh sb="5" eb="6">
      <t>イ</t>
    </rPh>
    <phoneticPr fontId="2"/>
  </si>
  <si>
    <t>制御盤（インバータ始動）</t>
    <rPh sb="0" eb="3">
      <t>セイギョバン</t>
    </rPh>
    <rPh sb="9" eb="11">
      <t>シドウ</t>
    </rPh>
    <phoneticPr fontId="2"/>
  </si>
  <si>
    <t>中立電機</t>
    <rPh sb="0" eb="4">
      <t>チュウリツデンキ</t>
    </rPh>
    <phoneticPr fontId="2"/>
  </si>
  <si>
    <t>テナント動力盤(中1)</t>
    <rPh sb="4" eb="7">
      <t>ドウリョクバン</t>
    </rPh>
    <rPh sb="8" eb="9">
      <t>ナカ</t>
    </rPh>
    <phoneticPr fontId="2"/>
  </si>
  <si>
    <t>テナント動力盤(中2)</t>
    <rPh sb="4" eb="7">
      <t>ドウリョクバン</t>
    </rPh>
    <rPh sb="8" eb="9">
      <t>チュウ</t>
    </rPh>
    <phoneticPr fontId="2"/>
  </si>
  <si>
    <t>テナント動力盤(中3)</t>
    <rPh sb="4" eb="7">
      <t>ドウリョクバン</t>
    </rPh>
    <rPh sb="8" eb="9">
      <t>ナカ</t>
    </rPh>
    <phoneticPr fontId="2"/>
  </si>
  <si>
    <t>共用動力盤(中1)</t>
    <rPh sb="0" eb="2">
      <t>キョウヨウ</t>
    </rPh>
    <rPh sb="2" eb="5">
      <t>ドウリョクバン</t>
    </rPh>
    <rPh sb="6" eb="7">
      <t>チュウ</t>
    </rPh>
    <phoneticPr fontId="2"/>
  </si>
  <si>
    <t>共用動力盤(中2)</t>
    <rPh sb="0" eb="2">
      <t>キョウヨウ</t>
    </rPh>
    <rPh sb="2" eb="5">
      <t>ドウリョクバン</t>
    </rPh>
    <rPh sb="6" eb="7">
      <t>ナカ</t>
    </rPh>
    <phoneticPr fontId="2"/>
  </si>
  <si>
    <t>共用動力盤(大)</t>
    <rPh sb="0" eb="2">
      <t>キョウヨウ</t>
    </rPh>
    <rPh sb="2" eb="5">
      <t>ドウリョクバン</t>
    </rPh>
    <rPh sb="6" eb="7">
      <t>ダイ</t>
    </rPh>
    <phoneticPr fontId="2"/>
  </si>
  <si>
    <t>テナント動力盤は屋外自立形とし、中1は60kVA相当（主幹225AF＋電源送り分岐225AF×2）、中2は80kVA相当（主幹400AF＋同×2）、中3は120kVA相当（主幹400AF＋同×4）、各分岐回路に検定付電力量計がある例を示す。</t>
    <rPh sb="4" eb="7">
      <t>ドウリョクバン</t>
    </rPh>
    <rPh sb="8" eb="10">
      <t>オクガイ</t>
    </rPh>
    <rPh sb="10" eb="13">
      <t>ジリツガタ</t>
    </rPh>
    <rPh sb="16" eb="17">
      <t>チュウ</t>
    </rPh>
    <rPh sb="24" eb="26">
      <t>ソウトウ</t>
    </rPh>
    <rPh sb="27" eb="29">
      <t>シュカン</t>
    </rPh>
    <rPh sb="35" eb="38">
      <t>デンゲンオク</t>
    </rPh>
    <rPh sb="39" eb="41">
      <t>ブンキ</t>
    </rPh>
    <rPh sb="50" eb="51">
      <t>チュウ</t>
    </rPh>
    <rPh sb="58" eb="60">
      <t>ソウトウ</t>
    </rPh>
    <rPh sb="61" eb="63">
      <t>シュカン</t>
    </rPh>
    <rPh sb="69" eb="70">
      <t>ドウ</t>
    </rPh>
    <rPh sb="74" eb="75">
      <t>チュウ</t>
    </rPh>
    <rPh sb="83" eb="85">
      <t>ソウトウ</t>
    </rPh>
    <rPh sb="86" eb="88">
      <t>シュカン</t>
    </rPh>
    <rPh sb="94" eb="95">
      <t>ドウ</t>
    </rPh>
    <rPh sb="99" eb="100">
      <t>カク</t>
    </rPh>
    <rPh sb="100" eb="102">
      <t>ブンキ</t>
    </rPh>
    <rPh sb="102" eb="104">
      <t>カイロ</t>
    </rPh>
    <rPh sb="105" eb="108">
      <t>ケンテイツ</t>
    </rPh>
    <rPh sb="108" eb="112">
      <t>デンリョクリョウケイ</t>
    </rPh>
    <rPh sb="115" eb="116">
      <t>レイ</t>
    </rPh>
    <rPh sb="117" eb="118">
      <t>シメ</t>
    </rPh>
    <phoneticPr fontId="2"/>
  </si>
  <si>
    <t>電気自動車用充電装置</t>
    <rPh sb="0" eb="5">
      <t>デンキジドウシャ</t>
    </rPh>
    <rPh sb="5" eb="6">
      <t>ヨウ</t>
    </rPh>
    <rPh sb="6" eb="10">
      <t>ジュウデンソウチ</t>
    </rPh>
    <phoneticPr fontId="2"/>
  </si>
  <si>
    <t>キャビネット（充電スタンド、自立）</t>
    <rPh sb="7" eb="9">
      <t>ジュウデン</t>
    </rPh>
    <rPh sb="14" eb="16">
      <t>ジリツ</t>
    </rPh>
    <phoneticPr fontId="2"/>
  </si>
  <si>
    <t>キャビネット（充電スタンド、壁掛）</t>
    <rPh sb="7" eb="9">
      <t>ジュウデン</t>
    </rPh>
    <rPh sb="14" eb="16">
      <t>カベカ</t>
    </rPh>
    <phoneticPr fontId="2"/>
  </si>
  <si>
    <t>質量は約。Mode3タイプ（製品名DNE001K）の例。</t>
    <rPh sb="0" eb="2">
      <t>シツリョウ</t>
    </rPh>
    <rPh sb="3" eb="4">
      <t>ヤク</t>
    </rPh>
    <rPh sb="14" eb="17">
      <t>セイヒンメイ</t>
    </rPh>
    <rPh sb="26" eb="27">
      <t>レイ</t>
    </rPh>
    <phoneticPr fontId="2"/>
  </si>
  <si>
    <t>質量は約。Mode3タイプ（製品名DNC312K）の例。</t>
    <rPh sb="0" eb="2">
      <t>シツリョウ</t>
    </rPh>
    <rPh sb="3" eb="4">
      <t>ヤク</t>
    </rPh>
    <rPh sb="14" eb="17">
      <t>セイヒンメイ</t>
    </rPh>
    <rPh sb="26" eb="27">
      <t>レイ</t>
    </rPh>
    <phoneticPr fontId="2"/>
  </si>
  <si>
    <t>電熱装置（発熱線等）</t>
    <rPh sb="0" eb="2">
      <t>デンネツ</t>
    </rPh>
    <rPh sb="2" eb="4">
      <t>ソウチ</t>
    </rPh>
    <rPh sb="5" eb="8">
      <t>ハツネツセン</t>
    </rPh>
    <rPh sb="8" eb="9">
      <t>ナド</t>
    </rPh>
    <phoneticPr fontId="2"/>
  </si>
  <si>
    <t>アサヒ特販</t>
    <rPh sb="3" eb="5">
      <t>トクハン</t>
    </rPh>
    <phoneticPr fontId="2"/>
  </si>
  <si>
    <t>http://www.a-tokuhan.co.jp/ebook22/</t>
    <phoneticPr fontId="2"/>
  </si>
  <si>
    <t>p.43,44</t>
    <phoneticPr fontId="2"/>
  </si>
  <si>
    <t>寸法:mm、質量kg、単位質量kg/㎡</t>
    <rPh sb="6" eb="8">
      <t>シツリョウ</t>
    </rPh>
    <phoneticPr fontId="2"/>
  </si>
  <si>
    <t>発熱線長さ</t>
    <rPh sb="0" eb="3">
      <t>ハツネツセン</t>
    </rPh>
    <rPh sb="3" eb="4">
      <t>ナガ</t>
    </rPh>
    <phoneticPr fontId="2"/>
  </si>
  <si>
    <t>配線ピッチ</t>
    <rPh sb="0" eb="2">
      <t>ハイセン</t>
    </rPh>
    <phoneticPr fontId="2"/>
  </si>
  <si>
    <t>摘要は標準図に拠る。（EH:発熱ヒーター、定格電圧、発熱量、発熱体の構造［U:発熱線ユニット、S:発熱シート、L:発熱線］）</t>
    <rPh sb="0" eb="2">
      <t>テキヨウ</t>
    </rPh>
    <rPh sb="3" eb="6">
      <t>ヒョウジュンズ</t>
    </rPh>
    <rPh sb="7" eb="8">
      <t>ヨ</t>
    </rPh>
    <rPh sb="14" eb="16">
      <t>ハツネツ</t>
    </rPh>
    <rPh sb="21" eb="25">
      <t>テイカクデンアツ</t>
    </rPh>
    <rPh sb="26" eb="29">
      <t>ハツネツリョウ</t>
    </rPh>
    <rPh sb="30" eb="33">
      <t>ハツネツタイ</t>
    </rPh>
    <rPh sb="34" eb="36">
      <t>コウゾウ</t>
    </rPh>
    <rPh sb="39" eb="42">
      <t>ハツネツセン</t>
    </rPh>
    <rPh sb="49" eb="51">
      <t>ハツネツ</t>
    </rPh>
    <rPh sb="57" eb="60">
      <t>ハツネツセン</t>
    </rPh>
    <phoneticPr fontId="2"/>
  </si>
  <si>
    <t>同社ロードヒーターユニットの例。</t>
    <rPh sb="0" eb="2">
      <t>ドウシャ</t>
    </rPh>
    <rPh sb="14" eb="15">
      <t>レイ</t>
    </rPh>
    <phoneticPr fontId="2"/>
  </si>
  <si>
    <t>p.23,43,44</t>
    <phoneticPr fontId="2"/>
  </si>
  <si>
    <t>寸法:mm、定格消費電力W/m、単位質量kg/m</t>
    <rPh sb="6" eb="8">
      <t>テイカク</t>
    </rPh>
    <rPh sb="8" eb="12">
      <t>ショウヒデンリョク</t>
    </rPh>
    <phoneticPr fontId="2"/>
  </si>
  <si>
    <t>定格消費電力</t>
    <rPh sb="0" eb="2">
      <t>テイカク</t>
    </rPh>
    <rPh sb="2" eb="6">
      <t>ショウヒデンリョク</t>
    </rPh>
    <phoneticPr fontId="2"/>
  </si>
  <si>
    <t>12.8×5.5</t>
    <phoneticPr fontId="2"/>
  </si>
  <si>
    <t>発熱シートは同社ルーフヒーター標準型の例。AC200V仕様は仕様同じ。幅違いもある。</t>
    <rPh sb="0" eb="2">
      <t>ハツネツ</t>
    </rPh>
    <rPh sb="6" eb="8">
      <t>ドウシャ</t>
    </rPh>
    <rPh sb="15" eb="18">
      <t>ヒョウジュンガタ</t>
    </rPh>
    <rPh sb="19" eb="20">
      <t>レイ</t>
    </rPh>
    <rPh sb="27" eb="29">
      <t>シヨウ</t>
    </rPh>
    <rPh sb="30" eb="32">
      <t>シヨウ</t>
    </rPh>
    <rPh sb="32" eb="33">
      <t>オナ</t>
    </rPh>
    <rPh sb="35" eb="36">
      <t>ハバ</t>
    </rPh>
    <rPh sb="36" eb="37">
      <t>チガ</t>
    </rPh>
    <phoneticPr fontId="2"/>
  </si>
  <si>
    <t>発熱線は同社排水路ヒーターの例。AC200V仕様は仕様同じ。導体の形状違いもある。</t>
    <rPh sb="0" eb="2">
      <t>ハツネツ</t>
    </rPh>
    <rPh sb="2" eb="3">
      <t>セン</t>
    </rPh>
    <rPh sb="4" eb="6">
      <t>ドウシャ</t>
    </rPh>
    <rPh sb="6" eb="9">
      <t>ハイスイロ</t>
    </rPh>
    <rPh sb="14" eb="15">
      <t>レイ</t>
    </rPh>
    <rPh sb="22" eb="24">
      <t>シヨウ</t>
    </rPh>
    <rPh sb="25" eb="27">
      <t>シヨウ</t>
    </rPh>
    <rPh sb="27" eb="28">
      <t>オナ</t>
    </rPh>
    <rPh sb="30" eb="32">
      <t>ドウタイ</t>
    </rPh>
    <rPh sb="33" eb="35">
      <t>ケイジョウ</t>
    </rPh>
    <rPh sb="35" eb="36">
      <t>チガ</t>
    </rPh>
    <phoneticPr fontId="2"/>
  </si>
  <si>
    <t>突針支持管及び取付金物</t>
    <rPh sb="0" eb="1">
      <t>トツ</t>
    </rPh>
    <rPh sb="1" eb="2">
      <t>シン</t>
    </rPh>
    <rPh sb="2" eb="5">
      <t>シジカン</t>
    </rPh>
    <rPh sb="5" eb="6">
      <t>オヨ</t>
    </rPh>
    <rPh sb="7" eb="11">
      <t>トリツケカナモノ</t>
    </rPh>
    <phoneticPr fontId="2"/>
  </si>
  <si>
    <t>試験用接続端子箱</t>
    <rPh sb="0" eb="3">
      <t>シケンヨウ</t>
    </rPh>
    <rPh sb="3" eb="8">
      <t>セツゾクタンシバコ</t>
    </rPh>
    <phoneticPr fontId="2"/>
  </si>
  <si>
    <t>引下げ導線等の接続金具</t>
    <rPh sb="0" eb="2">
      <t>ヒキサ</t>
    </rPh>
    <rPh sb="3" eb="5">
      <t>ドウセン</t>
    </rPh>
    <rPh sb="5" eb="6">
      <t>ナド</t>
    </rPh>
    <rPh sb="7" eb="11">
      <t>セツゾクカナグ</t>
    </rPh>
    <phoneticPr fontId="2"/>
  </si>
  <si>
    <t>村田電機製作所</t>
    <rPh sb="0" eb="4">
      <t>ムラタデンキ</t>
    </rPh>
    <rPh sb="4" eb="7">
      <t>セイサクショ</t>
    </rPh>
    <phoneticPr fontId="2"/>
  </si>
  <si>
    <t>https://my.ebook5.net/MLPS5656/M4CATALOG/</t>
    <phoneticPr fontId="2"/>
  </si>
  <si>
    <t>p.58-59</t>
    <phoneticPr fontId="2"/>
  </si>
  <si>
    <t>寸法:mm、単位質量kg</t>
    <phoneticPr fontId="2"/>
  </si>
  <si>
    <t>LR1</t>
    <phoneticPr fontId="2"/>
  </si>
  <si>
    <t>18Φ</t>
    <phoneticPr fontId="2"/>
  </si>
  <si>
    <t>突針</t>
    <rPh sb="0" eb="1">
      <t>トツ</t>
    </rPh>
    <rPh sb="1" eb="2">
      <t>シン</t>
    </rPh>
    <phoneticPr fontId="2"/>
  </si>
  <si>
    <t>10010-01</t>
    <phoneticPr fontId="2"/>
  </si>
  <si>
    <t>S-4</t>
    <phoneticPr fontId="2"/>
  </si>
  <si>
    <t>48.6Φ</t>
    <phoneticPr fontId="2"/>
  </si>
  <si>
    <t>支持管</t>
    <rPh sb="0" eb="3">
      <t>シジカン</t>
    </rPh>
    <phoneticPr fontId="2"/>
  </si>
  <si>
    <t>S-5</t>
    <phoneticPr fontId="2"/>
  </si>
  <si>
    <t>S-6</t>
    <phoneticPr fontId="2"/>
  </si>
  <si>
    <t>S-7</t>
    <phoneticPr fontId="2"/>
  </si>
  <si>
    <t>S-8</t>
    <phoneticPr fontId="2"/>
  </si>
  <si>
    <t>S-9</t>
    <phoneticPr fontId="2"/>
  </si>
  <si>
    <t>S-10</t>
    <phoneticPr fontId="2"/>
  </si>
  <si>
    <t>60.5Φ</t>
    <phoneticPr fontId="2"/>
  </si>
  <si>
    <t>TB-AS1A</t>
    <phoneticPr fontId="2"/>
  </si>
  <si>
    <t>鉄筋用導線引出端子</t>
    <rPh sb="0" eb="3">
      <t>テッキンヨウ</t>
    </rPh>
    <rPh sb="3" eb="5">
      <t>ドウセン</t>
    </rPh>
    <rPh sb="5" eb="7">
      <t>ヒキダシ</t>
    </rPh>
    <rPh sb="7" eb="9">
      <t>タンシ</t>
    </rPh>
    <phoneticPr fontId="2"/>
  </si>
  <si>
    <t>70411KU</t>
    <phoneticPr fontId="2"/>
  </si>
  <si>
    <t>鉄骨用導線引出端子</t>
    <rPh sb="0" eb="3">
      <t>テッコツヨウ</t>
    </rPh>
    <rPh sb="3" eb="5">
      <t>ドウセン</t>
    </rPh>
    <rPh sb="5" eb="7">
      <t>ヒキダシ</t>
    </rPh>
    <rPh sb="7" eb="9">
      <t>タンシ</t>
    </rPh>
    <phoneticPr fontId="2"/>
  </si>
  <si>
    <t>70011KU</t>
    <phoneticPr fontId="2"/>
  </si>
  <si>
    <t>摘要は標準図に拠る。</t>
  </si>
  <si>
    <t>支持管は一般構造用炭素鋼鋼管の例。外径（幅）は先端部を示す。</t>
    <rPh sb="0" eb="3">
      <t>シジカン</t>
    </rPh>
    <rPh sb="4" eb="6">
      <t>イッパン</t>
    </rPh>
    <rPh sb="6" eb="9">
      <t>コウゾウヨウ</t>
    </rPh>
    <rPh sb="9" eb="12">
      <t>タンソコウ</t>
    </rPh>
    <rPh sb="12" eb="14">
      <t>コウカン</t>
    </rPh>
    <rPh sb="15" eb="16">
      <t>レイ</t>
    </rPh>
    <phoneticPr fontId="2"/>
  </si>
  <si>
    <t>試験用接続端子箱はA:黄銅製、S：露出形平板式、1A:端子数1組＋測定用1組の例を示す。</t>
    <rPh sb="0" eb="3">
      <t>シケンヨウ</t>
    </rPh>
    <rPh sb="3" eb="8">
      <t>セツゾクタンシバコ</t>
    </rPh>
    <rPh sb="11" eb="13">
      <t>オウドウ</t>
    </rPh>
    <rPh sb="13" eb="14">
      <t>セイ</t>
    </rPh>
    <rPh sb="17" eb="20">
      <t>ロシュツガタ</t>
    </rPh>
    <rPh sb="20" eb="23">
      <t>ヘイバンシキ</t>
    </rPh>
    <rPh sb="27" eb="29">
      <t>タンシ</t>
    </rPh>
    <rPh sb="29" eb="30">
      <t>スウ</t>
    </rPh>
    <rPh sb="31" eb="32">
      <t>クミ</t>
    </rPh>
    <rPh sb="33" eb="36">
      <t>ソクテイヨウ</t>
    </rPh>
    <rPh sb="37" eb="38">
      <t>クミ</t>
    </rPh>
    <rPh sb="39" eb="40">
      <t>レイ</t>
    </rPh>
    <rPh sb="41" eb="42">
      <t>シメ</t>
    </rPh>
    <phoneticPr fontId="2"/>
  </si>
  <si>
    <t>接地端子盤</t>
    <rPh sb="0" eb="2">
      <t>セッチ</t>
    </rPh>
    <rPh sb="2" eb="5">
      <t>タンシバン</t>
    </rPh>
    <phoneticPr fontId="2"/>
  </si>
  <si>
    <t>p.1218</t>
    <phoneticPr fontId="2"/>
  </si>
  <si>
    <t>接地端子盤(端子×5)</t>
    <rPh sb="0" eb="5">
      <t>セッチタンシバン</t>
    </rPh>
    <rPh sb="6" eb="8">
      <t>タンシ</t>
    </rPh>
    <phoneticPr fontId="2"/>
  </si>
  <si>
    <t>屋内用、接地端子×5、測定端子付きの例を示す。</t>
    <rPh sb="0" eb="3">
      <t>オクナイヨウ</t>
    </rPh>
    <rPh sb="4" eb="6">
      <t>セッチ</t>
    </rPh>
    <rPh sb="6" eb="8">
      <t>タンシ</t>
    </rPh>
    <rPh sb="11" eb="13">
      <t>ソクテイ</t>
    </rPh>
    <rPh sb="13" eb="15">
      <t>タンシ</t>
    </rPh>
    <rPh sb="15" eb="16">
      <t>ツ</t>
    </rPh>
    <rPh sb="18" eb="19">
      <t>レイ</t>
    </rPh>
    <rPh sb="20" eb="21">
      <t>シメ</t>
    </rPh>
    <phoneticPr fontId="2"/>
  </si>
  <si>
    <t>接地極埋設標</t>
    <rPh sb="0" eb="2">
      <t>セッチ</t>
    </rPh>
    <rPh sb="2" eb="3">
      <t>キョク</t>
    </rPh>
    <rPh sb="3" eb="5">
      <t>マイセツ</t>
    </rPh>
    <rPh sb="5" eb="6">
      <t>シルベ</t>
    </rPh>
    <phoneticPr fontId="2"/>
  </si>
  <si>
    <t>p.54-55</t>
    <phoneticPr fontId="2"/>
  </si>
  <si>
    <t>板状接地極600角</t>
    <rPh sb="0" eb="2">
      <t>イタジョウ</t>
    </rPh>
    <rPh sb="2" eb="5">
      <t>セッチキョク</t>
    </rPh>
    <rPh sb="8" eb="9">
      <t>カク</t>
    </rPh>
    <phoneticPr fontId="2"/>
  </si>
  <si>
    <t>接地銅板</t>
    <rPh sb="0" eb="4">
      <t>セッチドウバン</t>
    </rPh>
    <phoneticPr fontId="2"/>
  </si>
  <si>
    <t>連結式接地棒（1.5m）</t>
    <rPh sb="0" eb="2">
      <t>レンケツ</t>
    </rPh>
    <rPh sb="2" eb="3">
      <t>シキ</t>
    </rPh>
    <rPh sb="3" eb="6">
      <t>セッチボウ</t>
    </rPh>
    <phoneticPr fontId="2"/>
  </si>
  <si>
    <t>14Φ</t>
    <phoneticPr fontId="2"/>
  </si>
  <si>
    <t>連結式接地棒</t>
    <rPh sb="0" eb="3">
      <t>レンケツシキ</t>
    </rPh>
    <rPh sb="3" eb="6">
      <t>セッチボウ</t>
    </rPh>
    <phoneticPr fontId="2"/>
  </si>
  <si>
    <t>接地埋設表示板</t>
    <rPh sb="0" eb="2">
      <t>セッチ</t>
    </rPh>
    <rPh sb="2" eb="4">
      <t>マイセツ</t>
    </rPh>
    <rPh sb="4" eb="7">
      <t>ヒョウジバン</t>
    </rPh>
    <phoneticPr fontId="2"/>
  </si>
  <si>
    <t>標示板</t>
    <rPh sb="0" eb="3">
      <t>ヒョウジバン</t>
    </rPh>
    <phoneticPr fontId="2"/>
  </si>
  <si>
    <t>90021R</t>
    <phoneticPr fontId="2"/>
  </si>
  <si>
    <t>p.3-4</t>
    <phoneticPr fontId="2"/>
  </si>
  <si>
    <t>寸法:mm、荷重kN、単位質量kg</t>
    <rPh sb="6" eb="8">
      <t>カジュウ</t>
    </rPh>
    <rPh sb="11" eb="13">
      <t>タンイ</t>
    </rPh>
    <phoneticPr fontId="2"/>
  </si>
  <si>
    <t>外径（末口径）</t>
    <rPh sb="0" eb="2">
      <t>ガイケイ</t>
    </rPh>
    <rPh sb="3" eb="4">
      <t>スエ</t>
    </rPh>
    <rPh sb="4" eb="6">
      <t>コウケイ</t>
    </rPh>
    <phoneticPr fontId="2"/>
  </si>
  <si>
    <t>ひび割れ試験荷重</t>
    <rPh sb="2" eb="3">
      <t>ワ</t>
    </rPh>
    <rPh sb="4" eb="6">
      <t>シケン</t>
    </rPh>
    <rPh sb="6" eb="8">
      <t>カジュウ</t>
    </rPh>
    <phoneticPr fontId="2"/>
  </si>
  <si>
    <t>7-14-1.5</t>
    <phoneticPr fontId="2"/>
  </si>
  <si>
    <t>8-14-2.0</t>
    <phoneticPr fontId="2"/>
  </si>
  <si>
    <t>9-14-2.5</t>
    <phoneticPr fontId="2"/>
  </si>
  <si>
    <t>9-19-3.5</t>
    <phoneticPr fontId="2"/>
  </si>
  <si>
    <t>10-19-3.5</t>
    <phoneticPr fontId="2"/>
  </si>
  <si>
    <t>11-19-3.5</t>
    <phoneticPr fontId="2"/>
  </si>
  <si>
    <t>12-19-3.5</t>
    <phoneticPr fontId="2"/>
  </si>
  <si>
    <t>13-19-3.5</t>
    <phoneticPr fontId="2"/>
  </si>
  <si>
    <t>14-19-3.5</t>
    <phoneticPr fontId="2"/>
  </si>
  <si>
    <t>8-19-4.3</t>
    <phoneticPr fontId="2"/>
  </si>
  <si>
    <t>9-19-4.3</t>
    <phoneticPr fontId="2"/>
  </si>
  <si>
    <t>9-19-5.0</t>
    <phoneticPr fontId="2"/>
  </si>
  <si>
    <t>10-19-5.0</t>
    <phoneticPr fontId="2"/>
  </si>
  <si>
    <t>11-19-5.0</t>
    <phoneticPr fontId="2"/>
  </si>
  <si>
    <t>12-19-5.0</t>
    <phoneticPr fontId="2"/>
  </si>
  <si>
    <t>13-19-5.0</t>
    <phoneticPr fontId="2"/>
  </si>
  <si>
    <t>14-19-5.0</t>
    <phoneticPr fontId="2"/>
  </si>
  <si>
    <t>15-19-5.0</t>
    <phoneticPr fontId="2"/>
  </si>
  <si>
    <t>16-19-5.0</t>
    <phoneticPr fontId="2"/>
  </si>
  <si>
    <t>12-19-7.0</t>
    <phoneticPr fontId="2"/>
  </si>
  <si>
    <t>13-19-7.0</t>
    <phoneticPr fontId="2"/>
  </si>
  <si>
    <t>14-19-7.0</t>
    <phoneticPr fontId="2"/>
  </si>
  <si>
    <t>15-19-7.0</t>
    <phoneticPr fontId="2"/>
  </si>
  <si>
    <t>16-19-7.0</t>
    <phoneticPr fontId="2"/>
  </si>
  <si>
    <t>15-19-10.0</t>
    <phoneticPr fontId="2"/>
  </si>
  <si>
    <t>16-19-10.0</t>
    <phoneticPr fontId="2"/>
  </si>
  <si>
    <t>15-22-10.0</t>
    <phoneticPr fontId="2"/>
  </si>
  <si>
    <t>16-22-10.0</t>
    <phoneticPr fontId="2"/>
  </si>
  <si>
    <t>15-22-15.0</t>
    <phoneticPr fontId="2"/>
  </si>
  <si>
    <t>16-22-15.0</t>
    <phoneticPr fontId="2"/>
  </si>
  <si>
    <t>摘要は外径（長さm）-末口径(mm)-ひび割れ試験荷重(kN)。</t>
    <rPh sb="3" eb="5">
      <t>ガイケイ</t>
    </rPh>
    <rPh sb="6" eb="7">
      <t>ナガ</t>
    </rPh>
    <rPh sb="11" eb="14">
      <t>スエコウケイ</t>
    </rPh>
    <rPh sb="21" eb="22">
      <t>ワ</t>
    </rPh>
    <rPh sb="23" eb="27">
      <t>シケンカジュウ</t>
    </rPh>
    <phoneticPr fontId="2"/>
  </si>
  <si>
    <t>鋼管柱</t>
    <rPh sb="0" eb="2">
      <t>コウカン</t>
    </rPh>
    <rPh sb="2" eb="3">
      <t>ハシラ</t>
    </rPh>
    <phoneticPr fontId="2"/>
  </si>
  <si>
    <t>p.2、3、10</t>
    <phoneticPr fontId="2"/>
  </si>
  <si>
    <t>寸法:mm、荷重kN、質量kg</t>
    <rPh sb="6" eb="8">
      <t>カジュウ</t>
    </rPh>
    <rPh sb="11" eb="13">
      <t>シツリョウ</t>
    </rPh>
    <phoneticPr fontId="2"/>
  </si>
  <si>
    <t>外径（直径）</t>
    <rPh sb="0" eb="2">
      <t>ガイケイ</t>
    </rPh>
    <rPh sb="3" eb="5">
      <t>チョッケイ</t>
    </rPh>
    <phoneticPr fontId="2"/>
  </si>
  <si>
    <t>引込柱</t>
    <rPh sb="0" eb="2">
      <t>ヒキコミ</t>
    </rPh>
    <rPh sb="2" eb="3">
      <t>チュウ</t>
    </rPh>
    <phoneticPr fontId="2"/>
  </si>
  <si>
    <t>引込柱（鋼製ボックス付）</t>
    <rPh sb="0" eb="3">
      <t>ヒキコミチュウ</t>
    </rPh>
    <rPh sb="4" eb="6">
      <t>コウセイ</t>
    </rPh>
    <rPh sb="10" eb="11">
      <t>ツ</t>
    </rPh>
    <phoneticPr fontId="2"/>
  </si>
  <si>
    <t>引込柱は製品名全関N-1B型（全関東電気工事協会推奨認定品）の例を示す。</t>
    <rPh sb="0" eb="3">
      <t>ヒキコミチュウ</t>
    </rPh>
    <rPh sb="4" eb="7">
      <t>セイヒンメイ</t>
    </rPh>
    <rPh sb="7" eb="8">
      <t>ゼン</t>
    </rPh>
    <rPh sb="8" eb="9">
      <t>セキ</t>
    </rPh>
    <rPh sb="13" eb="14">
      <t>ガタ</t>
    </rPh>
    <rPh sb="15" eb="18">
      <t>ゼンカントウ</t>
    </rPh>
    <rPh sb="18" eb="24">
      <t>デンキコウジキョウカイ</t>
    </rPh>
    <rPh sb="24" eb="29">
      <t>スイショウニンテイヒン</t>
    </rPh>
    <rPh sb="31" eb="32">
      <t>レイ</t>
    </rPh>
    <rPh sb="33" eb="34">
      <t>シメ</t>
    </rPh>
    <phoneticPr fontId="2"/>
  </si>
  <si>
    <t>引込柱（鋼製ボックス付）は計器、ブレーカ、保安器取付用鋼製ボックス（300×200×815）を含む、製品名EEポールEEHR63の例を示す。</t>
    <rPh sb="0" eb="3">
      <t>ヒキコミチュウ</t>
    </rPh>
    <rPh sb="4" eb="6">
      <t>コウセイ</t>
    </rPh>
    <rPh sb="10" eb="11">
      <t>ツ</t>
    </rPh>
    <rPh sb="13" eb="15">
      <t>ケイキ</t>
    </rPh>
    <rPh sb="21" eb="24">
      <t>ホアンキ</t>
    </rPh>
    <rPh sb="24" eb="26">
      <t>トリツケ</t>
    </rPh>
    <rPh sb="26" eb="27">
      <t>ヨウ</t>
    </rPh>
    <rPh sb="27" eb="29">
      <t>コウセイ</t>
    </rPh>
    <rPh sb="47" eb="48">
      <t>フク</t>
    </rPh>
    <rPh sb="50" eb="53">
      <t>セイヒンメイ</t>
    </rPh>
    <rPh sb="65" eb="66">
      <t>レイ</t>
    </rPh>
    <rPh sb="67" eb="68">
      <t>シメ</t>
    </rPh>
    <phoneticPr fontId="2"/>
  </si>
  <si>
    <t>JIS G3452</t>
    <phoneticPr fontId="2"/>
  </si>
  <si>
    <t>寸法:mm、荷重kN、単位質量kg/m</t>
    <rPh sb="6" eb="8">
      <t>カジュウ</t>
    </rPh>
    <rPh sb="11" eb="13">
      <t>タンイ</t>
    </rPh>
    <phoneticPr fontId="2"/>
  </si>
  <si>
    <t>摘要径20以下、175以上は割愛した。</t>
    <rPh sb="2" eb="3">
      <t>ケイ</t>
    </rPh>
    <rPh sb="5" eb="7">
      <t>イカ</t>
    </rPh>
    <rPh sb="11" eb="13">
      <t>イジョウ</t>
    </rPh>
    <rPh sb="14" eb="16">
      <t>カツアイ</t>
    </rPh>
    <phoneticPr fontId="2"/>
  </si>
  <si>
    <t>単位質量にはソケットを含まない。</t>
    <rPh sb="0" eb="4">
      <t>タンイシツリョウ</t>
    </rPh>
    <rPh sb="11" eb="12">
      <t>フク</t>
    </rPh>
    <phoneticPr fontId="2"/>
  </si>
  <si>
    <t>合成樹脂被覆鋼管（GLL,GLT）</t>
    <rPh sb="0" eb="2">
      <t>ゴウセイ</t>
    </rPh>
    <rPh sb="2" eb="4">
      <t>ジュシ</t>
    </rPh>
    <rPh sb="4" eb="6">
      <t>ヒフク</t>
    </rPh>
    <rPh sb="6" eb="8">
      <t>コウカン</t>
    </rPh>
    <phoneticPr fontId="2"/>
  </si>
  <si>
    <t>JIS C 8380</t>
    <phoneticPr fontId="2"/>
  </si>
  <si>
    <t>https://kikakurui.com/c8/C8380-2009-01.html</t>
    <phoneticPr fontId="2"/>
  </si>
  <si>
    <t>表3</t>
    <rPh sb="0" eb="1">
      <t>ヒョウ</t>
    </rPh>
    <phoneticPr fontId="2"/>
  </si>
  <si>
    <t>寸法:mm、単位質量kg/m</t>
    <rPh sb="6" eb="8">
      <t>タンイ</t>
    </rPh>
    <phoneticPr fontId="2"/>
  </si>
  <si>
    <t>単位質量にはねじ部を含まない。</t>
    <rPh sb="0" eb="4">
      <t>タンイシツリョウ</t>
    </rPh>
    <rPh sb="8" eb="9">
      <t>ブ</t>
    </rPh>
    <rPh sb="10" eb="11">
      <t>フク</t>
    </rPh>
    <phoneticPr fontId="2"/>
  </si>
  <si>
    <t>波付硬質合成樹脂管（FEP）</t>
    <rPh sb="0" eb="2">
      <t>ナミツキ</t>
    </rPh>
    <rPh sb="2" eb="4">
      <t>コウシツ</t>
    </rPh>
    <rPh sb="4" eb="9">
      <t>ゴウセイジュシカン</t>
    </rPh>
    <phoneticPr fontId="2"/>
  </si>
  <si>
    <t>単位質量は参考（約）。</t>
    <rPh sb="0" eb="2">
      <t>タンイ</t>
    </rPh>
    <rPh sb="2" eb="4">
      <t>シツリョウ</t>
    </rPh>
    <rPh sb="5" eb="7">
      <t>サンコウ</t>
    </rPh>
    <rPh sb="8" eb="9">
      <t>ヤク</t>
    </rPh>
    <phoneticPr fontId="2"/>
  </si>
  <si>
    <t>マンホール・ハンドホール</t>
    <phoneticPr fontId="2"/>
  </si>
  <si>
    <t>ハンドホール＋鉄蓋-24</t>
    <rPh sb="7" eb="9">
      <t>テツフタ</t>
    </rPh>
    <phoneticPr fontId="2"/>
  </si>
  <si>
    <t>p.13,16,31,32,83</t>
    <phoneticPr fontId="2"/>
  </si>
  <si>
    <t>寸法:mm、質量kg</t>
    <rPh sb="6" eb="8">
      <t>シツリョウ</t>
    </rPh>
    <phoneticPr fontId="2"/>
  </si>
  <si>
    <t>H1-6</t>
    <phoneticPr fontId="2"/>
  </si>
  <si>
    <t>H1-9</t>
    <phoneticPr fontId="2"/>
  </si>
  <si>
    <t>H2-6</t>
    <phoneticPr fontId="2"/>
  </si>
  <si>
    <t>H2-9</t>
    <phoneticPr fontId="2"/>
  </si>
  <si>
    <t>M3</t>
    <phoneticPr fontId="2"/>
  </si>
  <si>
    <t>M4</t>
    <phoneticPr fontId="2"/>
  </si>
  <si>
    <t>D2A-50</t>
    <phoneticPr fontId="2"/>
  </si>
  <si>
    <t>D2A-60</t>
    <phoneticPr fontId="2"/>
  </si>
  <si>
    <t>D2A-75</t>
    <phoneticPr fontId="2"/>
  </si>
  <si>
    <t>D8A-50</t>
    <phoneticPr fontId="2"/>
  </si>
  <si>
    <t>D8A-60</t>
    <phoneticPr fontId="2"/>
  </si>
  <si>
    <t>D8A-75</t>
    <phoneticPr fontId="2"/>
  </si>
  <si>
    <t>ピラボックス用ハンドホール</t>
    <rPh sb="6" eb="7">
      <t>ヨウ</t>
    </rPh>
    <phoneticPr fontId="2"/>
  </si>
  <si>
    <t>Hはブロックハンドホール（1は有効寸法600、2は900、6は600、9は900）を示す。鉄蓋D2A-50を含む。</t>
    <rPh sb="45" eb="47">
      <t>テツフタ</t>
    </rPh>
    <rPh sb="54" eb="55">
      <t>フク</t>
    </rPh>
    <phoneticPr fontId="2"/>
  </si>
  <si>
    <t>Mはブロックマンホール（3は有効寸法1800×1000、4は2300×1300、どちらも高さ1500）を示す。鉄蓋D2A-75、首輪（高さ130、350kg）を含む。</t>
    <rPh sb="14" eb="16">
      <t>ユウコウ</t>
    </rPh>
    <rPh sb="16" eb="18">
      <t>スンポウ</t>
    </rPh>
    <rPh sb="44" eb="45">
      <t>タカ</t>
    </rPh>
    <rPh sb="52" eb="53">
      <t>シメ</t>
    </rPh>
    <rPh sb="55" eb="57">
      <t>テツフタ</t>
    </rPh>
    <rPh sb="64" eb="66">
      <t>クビワ</t>
    </rPh>
    <rPh sb="67" eb="68">
      <t>タカ</t>
    </rPh>
    <rPh sb="80" eb="81">
      <t>フク</t>
    </rPh>
    <phoneticPr fontId="2"/>
  </si>
  <si>
    <t>キュービクル式配電盤</t>
    <rPh sb="6" eb="10">
      <t>シキハイデンバン</t>
    </rPh>
    <phoneticPr fontId="2"/>
  </si>
  <si>
    <t>油入･縦配置</t>
    <rPh sb="0" eb="2">
      <t>アブライ</t>
    </rPh>
    <rPh sb="3" eb="4">
      <t>タテ</t>
    </rPh>
    <rPh sb="4" eb="6">
      <t>ハイチ</t>
    </rPh>
    <phoneticPr fontId="2"/>
  </si>
  <si>
    <t>油入･横配置</t>
    <rPh sb="0" eb="2">
      <t>アブライ</t>
    </rPh>
    <rPh sb="3" eb="4">
      <t>ヨコ</t>
    </rPh>
    <rPh sb="4" eb="6">
      <t>ハイチ</t>
    </rPh>
    <phoneticPr fontId="2"/>
  </si>
  <si>
    <t>モールド･縦配置</t>
    <rPh sb="5" eb="6">
      <t>タテ</t>
    </rPh>
    <rPh sb="6" eb="8">
      <t>ハイチ</t>
    </rPh>
    <phoneticPr fontId="2"/>
  </si>
  <si>
    <t>摘要</t>
    <rPh sb="0" eb="2">
      <t>テキヨウ</t>
    </rPh>
    <phoneticPr fontId="2"/>
  </si>
  <si>
    <t>受電盤</t>
    <rPh sb="0" eb="3">
      <t>ジュデンバン</t>
    </rPh>
    <phoneticPr fontId="2"/>
  </si>
  <si>
    <t>き電盤</t>
    <rPh sb="1" eb="2">
      <t>デン</t>
    </rPh>
    <rPh sb="2" eb="3">
      <t>バン</t>
    </rPh>
    <phoneticPr fontId="2"/>
  </si>
  <si>
    <t>単相100kVA</t>
    <rPh sb="0" eb="2">
      <t>タンソウ</t>
    </rPh>
    <phoneticPr fontId="2"/>
  </si>
  <si>
    <t>単相200kVA</t>
    <rPh sb="0" eb="2">
      <t>タンソウ</t>
    </rPh>
    <phoneticPr fontId="2"/>
  </si>
  <si>
    <t>単相300kVA</t>
    <rPh sb="0" eb="2">
      <t>タンソウ</t>
    </rPh>
    <phoneticPr fontId="2"/>
  </si>
  <si>
    <t>単相500kVA</t>
    <rPh sb="0" eb="2">
      <t>タンソウ</t>
    </rPh>
    <phoneticPr fontId="2"/>
  </si>
  <si>
    <t>三相100kVA</t>
    <rPh sb="0" eb="2">
      <t>サンソウ</t>
    </rPh>
    <phoneticPr fontId="2"/>
  </si>
  <si>
    <t>三相200kVA</t>
    <rPh sb="0" eb="2">
      <t>サンソウ</t>
    </rPh>
    <phoneticPr fontId="2"/>
  </si>
  <si>
    <t>三相300kVA</t>
    <rPh sb="0" eb="2">
      <t>サンソウ</t>
    </rPh>
    <phoneticPr fontId="2"/>
  </si>
  <si>
    <t>三相500kVA</t>
    <rPh sb="0" eb="2">
      <t>サンソウ</t>
    </rPh>
    <phoneticPr fontId="2"/>
  </si>
  <si>
    <t>三相750kVA</t>
    <rPh sb="0" eb="2">
      <t>サンソウ</t>
    </rPh>
    <phoneticPr fontId="2"/>
  </si>
  <si>
    <t>スコット50kVA</t>
    <phoneticPr fontId="2"/>
  </si>
  <si>
    <t>スコット100kVA</t>
    <phoneticPr fontId="2"/>
  </si>
  <si>
    <t>コンデンサ20kvar×4</t>
    <phoneticPr fontId="2"/>
  </si>
  <si>
    <t>コンデンサ30kvar×2</t>
    <phoneticPr fontId="2"/>
  </si>
  <si>
    <t>建築設備計画基準（令和3年版）電気設備諸室の計画資料の項目を参照し、本委員会にてヒアリングを行った。質量は参考値。</t>
    <rPh sb="0" eb="4">
      <t>ケンチクセツビ</t>
    </rPh>
    <rPh sb="4" eb="8">
      <t>ケイカクキジュン</t>
    </rPh>
    <rPh sb="9" eb="11">
      <t>レイワ</t>
    </rPh>
    <rPh sb="12" eb="14">
      <t>ネンバン</t>
    </rPh>
    <rPh sb="15" eb="19">
      <t>デンキセツビ</t>
    </rPh>
    <rPh sb="19" eb="21">
      <t>ショシツ</t>
    </rPh>
    <rPh sb="22" eb="26">
      <t>ケイカクシリョウ</t>
    </rPh>
    <rPh sb="27" eb="29">
      <t>コウモク</t>
    </rPh>
    <rPh sb="30" eb="32">
      <t>サンショウ</t>
    </rPh>
    <rPh sb="34" eb="35">
      <t>ホン</t>
    </rPh>
    <rPh sb="35" eb="38">
      <t>イインカイ</t>
    </rPh>
    <rPh sb="46" eb="47">
      <t>オコナ</t>
    </rPh>
    <rPh sb="50" eb="52">
      <t>シツリョウ</t>
    </rPh>
    <rPh sb="53" eb="56">
      <t>サンコウチ</t>
    </rPh>
    <phoneticPr fontId="2"/>
  </si>
  <si>
    <t>高圧スイッチギヤも、本表に準じる。</t>
    <phoneticPr fontId="2"/>
  </si>
  <si>
    <t>変圧器、コンデンサ一式の質量を含む。</t>
    <rPh sb="0" eb="3">
      <t>ヘンアツキ</t>
    </rPh>
    <rPh sb="9" eb="11">
      <t>イッシキ</t>
    </rPh>
    <rPh sb="12" eb="14">
      <t>シツリョウ</t>
    </rPh>
    <rPh sb="15" eb="16">
      <t>フク</t>
    </rPh>
    <phoneticPr fontId="2"/>
  </si>
  <si>
    <t>前面保守形</t>
    <rPh sb="0" eb="2">
      <t>ゼンメン</t>
    </rPh>
    <rPh sb="2" eb="5">
      <t>ホシュガタ</t>
    </rPh>
    <phoneticPr fontId="2"/>
  </si>
  <si>
    <t>引込盤</t>
    <rPh sb="0" eb="2">
      <t>ヒキコミ</t>
    </rPh>
    <rPh sb="2" eb="3">
      <t>バン</t>
    </rPh>
    <phoneticPr fontId="2"/>
  </si>
  <si>
    <t>計器盤</t>
    <rPh sb="0" eb="3">
      <t>ケイキバン</t>
    </rPh>
    <phoneticPr fontId="2"/>
  </si>
  <si>
    <t>MCCB盤単相100kVA以下</t>
    <rPh sb="4" eb="5">
      <t>バン</t>
    </rPh>
    <rPh sb="5" eb="7">
      <t>タンソウ</t>
    </rPh>
    <rPh sb="13" eb="15">
      <t>イカ</t>
    </rPh>
    <phoneticPr fontId="2"/>
  </si>
  <si>
    <t>MCCB盤単相300kVA以下</t>
    <rPh sb="4" eb="5">
      <t>バン</t>
    </rPh>
    <rPh sb="5" eb="7">
      <t>タンソウ</t>
    </rPh>
    <rPh sb="13" eb="15">
      <t>イカ</t>
    </rPh>
    <phoneticPr fontId="2"/>
  </si>
  <si>
    <t>MCCB盤三相100kVA以下</t>
    <rPh sb="4" eb="5">
      <t>バン</t>
    </rPh>
    <rPh sb="5" eb="7">
      <t>サンソウ</t>
    </rPh>
    <rPh sb="13" eb="15">
      <t>イカ</t>
    </rPh>
    <phoneticPr fontId="2"/>
  </si>
  <si>
    <t>MCCB盤三相300kVA以下</t>
    <rPh sb="4" eb="5">
      <t>バン</t>
    </rPh>
    <rPh sb="5" eb="7">
      <t>サンソウ</t>
    </rPh>
    <rPh sb="13" eb="15">
      <t>イカ</t>
    </rPh>
    <phoneticPr fontId="2"/>
  </si>
  <si>
    <t>MCCB盤三相500kVA以下</t>
    <rPh sb="4" eb="5">
      <t>バン</t>
    </rPh>
    <rPh sb="5" eb="7">
      <t>サンソウ</t>
    </rPh>
    <rPh sb="13" eb="15">
      <t>イカ</t>
    </rPh>
    <phoneticPr fontId="2"/>
  </si>
  <si>
    <t>MCCB盤スコット100kVA以下</t>
    <rPh sb="4" eb="5">
      <t>バン</t>
    </rPh>
    <rPh sb="15" eb="17">
      <t>イカ</t>
    </rPh>
    <phoneticPr fontId="2"/>
  </si>
  <si>
    <t>油入変圧器</t>
    <rPh sb="0" eb="2">
      <t>アブライ</t>
    </rPh>
    <rPh sb="2" eb="5">
      <t>ヘンアツキ</t>
    </rPh>
    <phoneticPr fontId="2"/>
  </si>
  <si>
    <t>東芝インフラシステムズ</t>
    <rPh sb="0" eb="2">
      <t>トウシバ</t>
    </rPh>
    <phoneticPr fontId="2"/>
  </si>
  <si>
    <t>単相6600V/210-105V</t>
    <rPh sb="0" eb="2">
      <t>タンソウ</t>
    </rPh>
    <phoneticPr fontId="2"/>
  </si>
  <si>
    <t>三相6600-210V</t>
    <rPh sb="0" eb="2">
      <t>サンソウ</t>
    </rPh>
    <phoneticPr fontId="2"/>
  </si>
  <si>
    <t>三相6600-420/242V</t>
    <rPh sb="0" eb="2">
      <t>サンソウ</t>
    </rPh>
    <phoneticPr fontId="2"/>
  </si>
  <si>
    <t>スコット</t>
    <phoneticPr fontId="2"/>
  </si>
  <si>
    <t>質量(50Hz)</t>
    <rPh sb="0" eb="2">
      <t>シツリョウ</t>
    </rPh>
    <phoneticPr fontId="2"/>
  </si>
  <si>
    <t>質量(60Hz)</t>
    <rPh sb="0" eb="2">
      <t>シツリョウ</t>
    </rPh>
    <phoneticPr fontId="2"/>
  </si>
  <si>
    <t>質量(共用)</t>
    <rPh sb="0" eb="2">
      <t>シツリョウ</t>
    </rPh>
    <rPh sb="3" eb="5">
      <t>キョウヨウ</t>
    </rPh>
    <phoneticPr fontId="2"/>
  </si>
  <si>
    <t>三相変圧器（二次電圧210V）100kVA～500kVAはY/△結線、750kVA～2000kVAは△/△結線。</t>
    <phoneticPr fontId="2"/>
  </si>
  <si>
    <t>三相変圧器（二次電圧400V級）の60Hz電圧は440/254V。</t>
    <phoneticPr fontId="2"/>
  </si>
  <si>
    <t>モールド変圧器</t>
    <rPh sb="4" eb="7">
      <t>ヘンアツキ</t>
    </rPh>
    <phoneticPr fontId="2"/>
  </si>
  <si>
    <t>油入変圧器（アモルファス変圧器）</t>
    <rPh sb="0" eb="2">
      <t>ユニュウ</t>
    </rPh>
    <rPh sb="2" eb="5">
      <t>ヘンアツキ</t>
    </rPh>
    <rPh sb="12" eb="15">
      <t>ヘンアツキ</t>
    </rPh>
    <phoneticPr fontId="2"/>
  </si>
  <si>
    <t>日立製作所</t>
    <rPh sb="0" eb="5">
      <t>ヒタチセイサクショ</t>
    </rPh>
    <phoneticPr fontId="2"/>
  </si>
  <si>
    <t>p.18,22</t>
    <phoneticPr fontId="2"/>
  </si>
  <si>
    <t>製品シリーズ名ZeroSを示す。</t>
    <rPh sb="0" eb="2">
      <t>セイヒン</t>
    </rPh>
    <rPh sb="6" eb="7">
      <t>メイ</t>
    </rPh>
    <rPh sb="13" eb="14">
      <t>シメ</t>
    </rPh>
    <phoneticPr fontId="2"/>
  </si>
  <si>
    <t>モールド変圧器（アモルファス変圧器）</t>
    <rPh sb="4" eb="7">
      <t>ヘンアツキ</t>
    </rPh>
    <rPh sb="14" eb="17">
      <t>ヘンアツキ</t>
    </rPh>
    <phoneticPr fontId="2"/>
  </si>
  <si>
    <t>p.38,42,48</t>
    <phoneticPr fontId="2"/>
  </si>
  <si>
    <t>製品シリーズ名ZeroMSを示す。</t>
    <rPh sb="0" eb="2">
      <t>セイヒン</t>
    </rPh>
    <rPh sb="6" eb="7">
      <t>メイ</t>
    </rPh>
    <rPh sb="14" eb="15">
      <t>シメ</t>
    </rPh>
    <phoneticPr fontId="2"/>
  </si>
  <si>
    <t>高圧コンデンサ</t>
    <rPh sb="0" eb="2">
      <t>コウアツ</t>
    </rPh>
    <phoneticPr fontId="2"/>
  </si>
  <si>
    <t>油入</t>
    <rPh sb="0" eb="2">
      <t>アブライ</t>
    </rPh>
    <phoneticPr fontId="2"/>
  </si>
  <si>
    <t>指月電機製作所</t>
    <rPh sb="0" eb="4">
      <t>シヅキデンキ</t>
    </rPh>
    <rPh sb="4" eb="7">
      <t>セイサクショ</t>
    </rPh>
    <phoneticPr fontId="2"/>
  </si>
  <si>
    <t>p.7-9</t>
    <phoneticPr fontId="2"/>
  </si>
  <si>
    <t>L=6%</t>
    <phoneticPr fontId="2"/>
  </si>
  <si>
    <t>L=13%</t>
    <phoneticPr fontId="2"/>
  </si>
  <si>
    <t>10/12kvar</t>
    <phoneticPr fontId="2"/>
  </si>
  <si>
    <t>15/18kvar</t>
    <phoneticPr fontId="2"/>
  </si>
  <si>
    <t>20/24kvar</t>
    <phoneticPr fontId="2"/>
  </si>
  <si>
    <t>25/30kvar</t>
    <phoneticPr fontId="2"/>
  </si>
  <si>
    <t>30/36kvar</t>
    <phoneticPr fontId="2"/>
  </si>
  <si>
    <t>摘要は設備容量を示す。</t>
    <rPh sb="0" eb="2">
      <t>テキヨウ</t>
    </rPh>
    <rPh sb="3" eb="5">
      <t>セツビ</t>
    </rPh>
    <rPh sb="5" eb="7">
      <t>ヨウリョウ</t>
    </rPh>
    <rPh sb="8" eb="9">
      <t>シメ</t>
    </rPh>
    <phoneticPr fontId="2"/>
  </si>
  <si>
    <t>400kvar以上は割愛。</t>
    <rPh sb="7" eb="9">
      <t>イジョウ</t>
    </rPh>
    <rPh sb="10" eb="12">
      <t>カツアイ</t>
    </rPh>
    <phoneticPr fontId="2"/>
  </si>
  <si>
    <t>乾式</t>
    <rPh sb="0" eb="2">
      <t>カンシキ</t>
    </rPh>
    <phoneticPr fontId="2"/>
  </si>
  <si>
    <t>p.29-30</t>
    <phoneticPr fontId="2"/>
  </si>
  <si>
    <t>ちっ素ガス封入式。</t>
    <rPh sb="2" eb="3">
      <t>ソ</t>
    </rPh>
    <rPh sb="5" eb="7">
      <t>フウニュウ</t>
    </rPh>
    <rPh sb="7" eb="8">
      <t>シキ</t>
    </rPh>
    <phoneticPr fontId="2"/>
  </si>
  <si>
    <t>摘要は設備容量を示す。</t>
    <phoneticPr fontId="2"/>
  </si>
  <si>
    <t>p.12,15</t>
    <phoneticPr fontId="2"/>
  </si>
  <si>
    <t>L=6%、I=55%</t>
    <phoneticPr fontId="2"/>
  </si>
  <si>
    <t>L=13%､I5=35%</t>
    <phoneticPr fontId="2"/>
  </si>
  <si>
    <t>設備容量400kvar以上は割愛。</t>
    <rPh sb="0" eb="2">
      <t>セツビ</t>
    </rPh>
    <rPh sb="2" eb="4">
      <t>ヨウリョウ</t>
    </rPh>
    <rPh sb="11" eb="13">
      <t>イジョウ</t>
    </rPh>
    <rPh sb="14" eb="16">
      <t>カツアイ</t>
    </rPh>
    <phoneticPr fontId="2"/>
  </si>
  <si>
    <t>製造者製品名LR-3Bシリーズ。</t>
    <rPh sb="0" eb="3">
      <t>セイゾウシャ</t>
    </rPh>
    <rPh sb="3" eb="6">
      <t>セイヒンメイ</t>
    </rPh>
    <phoneticPr fontId="2"/>
  </si>
  <si>
    <t>p.31-32</t>
    <phoneticPr fontId="2"/>
  </si>
  <si>
    <t>L=6%、I5=55</t>
    <phoneticPr fontId="2"/>
  </si>
  <si>
    <t>L=13%、I5=35</t>
    <phoneticPr fontId="2"/>
  </si>
  <si>
    <t>モールド式。</t>
    <rPh sb="4" eb="5">
      <t>シキ</t>
    </rPh>
    <phoneticPr fontId="2"/>
  </si>
  <si>
    <t>製造者製品名LR-MBシリーズ。</t>
    <rPh sb="0" eb="3">
      <t>セイゾウシャ</t>
    </rPh>
    <rPh sb="3" eb="6">
      <t>セイヒンメイ</t>
    </rPh>
    <phoneticPr fontId="2"/>
  </si>
  <si>
    <t>高圧スイッチギヤ</t>
    <phoneticPr fontId="2"/>
  </si>
  <si>
    <t>22/33kV特高変圧器二次側</t>
    <rPh sb="7" eb="12">
      <t>トッコウヘンアツキ</t>
    </rPh>
    <rPh sb="12" eb="15">
      <t>ニジガワ</t>
    </rPh>
    <phoneticPr fontId="2"/>
  </si>
  <si>
    <t>VCT盤</t>
    <rPh sb="3" eb="4">
      <t>バン</t>
    </rPh>
    <phoneticPr fontId="2"/>
  </si>
  <si>
    <t>プロテクタ盤</t>
    <rPh sb="5" eb="6">
      <t>バン</t>
    </rPh>
    <phoneticPr fontId="2"/>
  </si>
  <si>
    <t>母線連絡盤</t>
    <rPh sb="0" eb="4">
      <t>ボセンレンラク</t>
    </rPh>
    <rPh sb="4" eb="5">
      <t>バン</t>
    </rPh>
    <phoneticPr fontId="2"/>
  </si>
  <si>
    <t>テイクオフ盤</t>
    <rPh sb="5" eb="6">
      <t>バン</t>
    </rPh>
    <phoneticPr fontId="2"/>
  </si>
  <si>
    <t>VCT盤の質量にはVCT本体（電力会社支給品）は含まない。</t>
    <rPh sb="3" eb="4">
      <t>バン</t>
    </rPh>
    <rPh sb="5" eb="7">
      <t>シツリョウ</t>
    </rPh>
    <rPh sb="12" eb="14">
      <t>ホンタイ</t>
    </rPh>
    <rPh sb="15" eb="19">
      <t>デンリョクカイシャ</t>
    </rPh>
    <rPh sb="19" eb="22">
      <t>シキュウヒン</t>
    </rPh>
    <rPh sb="24" eb="25">
      <t>フク</t>
    </rPh>
    <phoneticPr fontId="2"/>
  </si>
  <si>
    <t>66/77kV特高変圧器二次側</t>
    <rPh sb="7" eb="12">
      <t>トッコウヘンアツキ</t>
    </rPh>
    <rPh sb="12" eb="15">
      <t>ニジガワ</t>
    </rPh>
    <phoneticPr fontId="2"/>
  </si>
  <si>
    <t>所内変圧器盤</t>
    <rPh sb="0" eb="2">
      <t>ショナイ</t>
    </rPh>
    <rPh sb="2" eb="6">
      <t>ヘンアツキバン</t>
    </rPh>
    <phoneticPr fontId="2"/>
  </si>
  <si>
    <t>（所内変圧器50kVA）</t>
    <rPh sb="1" eb="6">
      <t>ショナイヘンアツキ</t>
    </rPh>
    <phoneticPr fontId="2"/>
  </si>
  <si>
    <t>コンデンサ盤</t>
    <rPh sb="5" eb="6">
      <t>バン</t>
    </rPh>
    <phoneticPr fontId="2"/>
  </si>
  <si>
    <t>（319kVarコンデンサ）</t>
    <phoneticPr fontId="2"/>
  </si>
  <si>
    <t>高圧スイッチギヤは主変二次盤、母線連絡盤、フィーダ盤を示す。</t>
    <rPh sb="0" eb="2">
      <t>コウアツ</t>
    </rPh>
    <rPh sb="9" eb="11">
      <t>シュヘン</t>
    </rPh>
    <rPh sb="11" eb="13">
      <t>ニジ</t>
    </rPh>
    <rPh sb="13" eb="14">
      <t>バン</t>
    </rPh>
    <rPh sb="15" eb="17">
      <t>ボセン</t>
    </rPh>
    <rPh sb="17" eb="19">
      <t>レンラク</t>
    </rPh>
    <rPh sb="19" eb="20">
      <t>バン</t>
    </rPh>
    <rPh sb="25" eb="26">
      <t>バン</t>
    </rPh>
    <rPh sb="27" eb="28">
      <t>シメ</t>
    </rPh>
    <phoneticPr fontId="2"/>
  </si>
  <si>
    <t>所内変圧器盤は所内変圧器を含まない。</t>
    <rPh sb="0" eb="6">
      <t>ショナイヘンアツキバン</t>
    </rPh>
    <rPh sb="7" eb="12">
      <t>ショナイヘンアツキ</t>
    </rPh>
    <rPh sb="13" eb="14">
      <t>フク</t>
    </rPh>
    <phoneticPr fontId="2"/>
  </si>
  <si>
    <t>22/33kV特別高圧スイッチギヤ</t>
    <phoneticPr fontId="2"/>
  </si>
  <si>
    <t>引込盤</t>
    <rPh sb="0" eb="3">
      <t>ヒキコミバン</t>
    </rPh>
    <phoneticPr fontId="2"/>
  </si>
  <si>
    <t>気中絶縁スイッチギヤ。</t>
    <rPh sb="0" eb="2">
      <t>キチュウ</t>
    </rPh>
    <rPh sb="2" eb="4">
      <t>ゼツエン</t>
    </rPh>
    <phoneticPr fontId="2"/>
  </si>
  <si>
    <t>22/33kV変圧器</t>
    <rPh sb="7" eb="10">
      <t>ヘンアツキ</t>
    </rPh>
    <phoneticPr fontId="2"/>
  </si>
  <si>
    <t>50Hz</t>
    <phoneticPr fontId="2"/>
  </si>
  <si>
    <t>60Hz</t>
    <phoneticPr fontId="2"/>
  </si>
  <si>
    <t>66/77kV特別高圧スイッチギヤ</t>
    <phoneticPr fontId="2"/>
  </si>
  <si>
    <t>ガス絶縁スイッチギヤ（C-GIS）</t>
    <rPh sb="2" eb="4">
      <t>ゼツエン</t>
    </rPh>
    <phoneticPr fontId="2"/>
  </si>
  <si>
    <t>VCT盤（油）</t>
    <rPh sb="3" eb="4">
      <t>バン</t>
    </rPh>
    <rPh sb="5" eb="6">
      <t>アブラ</t>
    </rPh>
    <phoneticPr fontId="2"/>
  </si>
  <si>
    <t>VCT盤（ガス）</t>
    <rPh sb="3" eb="4">
      <t>バン</t>
    </rPh>
    <phoneticPr fontId="2"/>
  </si>
  <si>
    <t>主変一次盤</t>
    <rPh sb="0" eb="2">
      <t>シュヘン</t>
    </rPh>
    <rPh sb="2" eb="4">
      <t>イチジ</t>
    </rPh>
    <rPh sb="4" eb="5">
      <t>バン</t>
    </rPh>
    <phoneticPr fontId="2"/>
  </si>
  <si>
    <t>構成により面数や質量が異なる。上記は2CB-1VCT-2CB結線の例。</t>
    <rPh sb="0" eb="2">
      <t>コウセイ</t>
    </rPh>
    <rPh sb="5" eb="7">
      <t>メンスウ</t>
    </rPh>
    <rPh sb="8" eb="10">
      <t>シツリョウ</t>
    </rPh>
    <rPh sb="11" eb="12">
      <t>コト</t>
    </rPh>
    <rPh sb="15" eb="17">
      <t>ジョウキ</t>
    </rPh>
    <rPh sb="30" eb="32">
      <t>ケッセン</t>
    </rPh>
    <rPh sb="33" eb="34">
      <t>レイ</t>
    </rPh>
    <phoneticPr fontId="2"/>
  </si>
  <si>
    <t>VCT盤の質量にはVCT本体（電力会社支給品）は含まない。</t>
    <rPh sb="3" eb="4">
      <t>バン</t>
    </rPh>
    <rPh sb="5" eb="6">
      <t>シツ</t>
    </rPh>
    <rPh sb="12" eb="14">
      <t>ホンタイ</t>
    </rPh>
    <rPh sb="15" eb="19">
      <t>デンリョクカイシャ</t>
    </rPh>
    <rPh sb="19" eb="22">
      <t>シキュウヒン</t>
    </rPh>
    <rPh sb="24" eb="25">
      <t>フク</t>
    </rPh>
    <phoneticPr fontId="2"/>
  </si>
  <si>
    <t>固体絶縁スイッチギヤ（SIS）</t>
    <rPh sb="0" eb="2">
      <t>コタイ</t>
    </rPh>
    <rPh sb="2" eb="4">
      <t>ゼツエン</t>
    </rPh>
    <phoneticPr fontId="2"/>
  </si>
  <si>
    <t>66/77kV変圧器</t>
    <rPh sb="7" eb="10">
      <t>ヘンアツキ</t>
    </rPh>
    <phoneticPr fontId="2"/>
  </si>
  <si>
    <t>50Hz、66kV/6.6kV</t>
    <phoneticPr fontId="2"/>
  </si>
  <si>
    <t>60Hz、66kV/6.6kV</t>
    <phoneticPr fontId="2"/>
  </si>
  <si>
    <t>60Hz、77kV/6.6kV</t>
    <phoneticPr fontId="2"/>
  </si>
  <si>
    <t>ガス絶縁変圧器の例。</t>
    <rPh sb="2" eb="4">
      <t>ゼツエン</t>
    </rPh>
    <rPh sb="4" eb="7">
      <t>ヘンアツキ</t>
    </rPh>
    <rPh sb="8" eb="9">
      <t>レイ</t>
    </rPh>
    <phoneticPr fontId="2"/>
  </si>
  <si>
    <t>キャビネット（直流電源装置）</t>
    <rPh sb="7" eb="11">
      <t>チョクリュウデンゲン</t>
    </rPh>
    <rPh sb="11" eb="13">
      <t>ソウチ</t>
    </rPh>
    <phoneticPr fontId="2"/>
  </si>
  <si>
    <t>鉛蓄電池</t>
    <rPh sb="0" eb="4">
      <t>ナマリチクデンチ</t>
    </rPh>
    <phoneticPr fontId="2"/>
  </si>
  <si>
    <t>電池工業会調べ</t>
    <rPh sb="0" eb="5">
      <t>デンチコウギョウカイ</t>
    </rPh>
    <rPh sb="5" eb="6">
      <t>シラ</t>
    </rPh>
    <phoneticPr fontId="2"/>
  </si>
  <si>
    <t>ヒアリング</t>
    <phoneticPr fontId="2"/>
  </si>
  <si>
    <t>HSE</t>
    <phoneticPr fontId="2"/>
  </si>
  <si>
    <t>MSE</t>
    <phoneticPr fontId="2"/>
  </si>
  <si>
    <t>補機盤</t>
    <rPh sb="0" eb="3">
      <t>ホキバン</t>
    </rPh>
    <phoneticPr fontId="2"/>
  </si>
  <si>
    <t>建築設備計画基準（令和3年版）電気設備諸室の計画資料の項目を参照し、本委員会にて電池工業会にヒアリングを行った。</t>
    <rPh sb="0" eb="4">
      <t>ケンチクセツビ</t>
    </rPh>
    <rPh sb="4" eb="8">
      <t>ケイカクキジュン</t>
    </rPh>
    <rPh sb="9" eb="11">
      <t>レイワ</t>
    </rPh>
    <rPh sb="12" eb="14">
      <t>ネンバン</t>
    </rPh>
    <rPh sb="15" eb="19">
      <t>デンキセツビ</t>
    </rPh>
    <rPh sb="19" eb="21">
      <t>ショシツ</t>
    </rPh>
    <rPh sb="22" eb="26">
      <t>ケイカクシリョウ</t>
    </rPh>
    <rPh sb="27" eb="29">
      <t>コウモク</t>
    </rPh>
    <rPh sb="30" eb="32">
      <t>サンショウ</t>
    </rPh>
    <rPh sb="34" eb="35">
      <t>ホン</t>
    </rPh>
    <rPh sb="35" eb="38">
      <t>イインカイ</t>
    </rPh>
    <rPh sb="40" eb="45">
      <t>デンチコウギョウカイ</t>
    </rPh>
    <rPh sb="52" eb="53">
      <t>オコナ</t>
    </rPh>
    <phoneticPr fontId="2"/>
  </si>
  <si>
    <t>質量は参考値。</t>
    <phoneticPr fontId="2"/>
  </si>
  <si>
    <t>リチウム二次電池</t>
    <rPh sb="4" eb="6">
      <t>ニジ</t>
    </rPh>
    <rPh sb="6" eb="8">
      <t>デンチ</t>
    </rPh>
    <phoneticPr fontId="2"/>
  </si>
  <si>
    <t>キャビネット（交流無停電電源装置）</t>
    <rPh sb="7" eb="9">
      <t>コウリュウ</t>
    </rPh>
    <rPh sb="9" eb="12">
      <t>ムテイデン</t>
    </rPh>
    <rPh sb="12" eb="14">
      <t>デンゲン</t>
    </rPh>
    <rPh sb="14" eb="16">
      <t>ソウチ</t>
    </rPh>
    <phoneticPr fontId="2"/>
  </si>
  <si>
    <t>鉛蓄電池</t>
    <rPh sb="0" eb="1">
      <t>ナマリ</t>
    </rPh>
    <rPh sb="1" eb="4">
      <t>チクデンチ</t>
    </rPh>
    <phoneticPr fontId="2"/>
  </si>
  <si>
    <t>https://www.global.toshiba/content/dam/toshiba/migration/infrasolution/www/infrastructure/social/assets/pdf/KSP-5027.pdf</t>
    <phoneticPr fontId="2"/>
  </si>
  <si>
    <t>10kVA(蓄電池一体型)</t>
    <rPh sb="6" eb="9">
      <t>チクデンチ</t>
    </rPh>
    <rPh sb="9" eb="12">
      <t>イッタイガタ</t>
    </rPh>
    <phoneticPr fontId="2"/>
  </si>
  <si>
    <t>10kVA(蓄電池別置型)</t>
    <rPh sb="6" eb="9">
      <t>チクデンチ</t>
    </rPh>
    <rPh sb="9" eb="10">
      <t>ベツ</t>
    </rPh>
    <rPh sb="10" eb="11">
      <t>オ</t>
    </rPh>
    <rPh sb="11" eb="12">
      <t>ガタ</t>
    </rPh>
    <phoneticPr fontId="2"/>
  </si>
  <si>
    <t>30kVA(蓄電池別置型)</t>
    <rPh sb="6" eb="9">
      <t>チクデンチ</t>
    </rPh>
    <rPh sb="9" eb="10">
      <t>ベツ</t>
    </rPh>
    <rPh sb="10" eb="11">
      <t>オ</t>
    </rPh>
    <rPh sb="11" eb="12">
      <t>ガタ</t>
    </rPh>
    <phoneticPr fontId="2"/>
  </si>
  <si>
    <t>50kVA(蓄電池別置型)</t>
    <rPh sb="6" eb="9">
      <t>チクデンチ</t>
    </rPh>
    <rPh sb="9" eb="10">
      <t>ベツ</t>
    </rPh>
    <rPh sb="10" eb="11">
      <t>オ</t>
    </rPh>
    <rPh sb="11" eb="12">
      <t>ガタ</t>
    </rPh>
    <phoneticPr fontId="2"/>
  </si>
  <si>
    <t>100kVA(蓄電池別置型)</t>
    <rPh sb="7" eb="10">
      <t>チクデンチ</t>
    </rPh>
    <rPh sb="10" eb="11">
      <t>ベツ</t>
    </rPh>
    <rPh sb="11" eb="12">
      <t>オ</t>
    </rPh>
    <rPh sb="12" eb="13">
      <t>ガタ</t>
    </rPh>
    <phoneticPr fontId="2"/>
  </si>
  <si>
    <t>200kVA(蓄電池別置型)</t>
    <rPh sb="7" eb="10">
      <t>チクデンチ</t>
    </rPh>
    <rPh sb="10" eb="11">
      <t>ベツ</t>
    </rPh>
    <rPh sb="11" eb="12">
      <t>オ</t>
    </rPh>
    <rPh sb="12" eb="13">
      <t>ガタ</t>
    </rPh>
    <phoneticPr fontId="2"/>
  </si>
  <si>
    <t>300kVA(蓄電池別置型)</t>
    <rPh sb="7" eb="10">
      <t>チクデンチ</t>
    </rPh>
    <rPh sb="10" eb="11">
      <t>ベツ</t>
    </rPh>
    <rPh sb="11" eb="12">
      <t>オ</t>
    </rPh>
    <rPh sb="12" eb="13">
      <t>ガタ</t>
    </rPh>
    <phoneticPr fontId="2"/>
  </si>
  <si>
    <t>500kVA(蓄電池別置型)</t>
    <rPh sb="7" eb="10">
      <t>チクデンチ</t>
    </rPh>
    <rPh sb="10" eb="11">
      <t>ベツ</t>
    </rPh>
    <rPh sb="11" eb="12">
      <t>オ</t>
    </rPh>
    <rPh sb="12" eb="13">
      <t>ガタ</t>
    </rPh>
    <phoneticPr fontId="2"/>
  </si>
  <si>
    <t>入出力盤（10kVA）</t>
    <rPh sb="0" eb="3">
      <t>ニュウシュツリョク</t>
    </rPh>
    <rPh sb="3" eb="4">
      <t>バン</t>
    </rPh>
    <phoneticPr fontId="2"/>
  </si>
  <si>
    <t>入出力盤（30kVA）</t>
    <rPh sb="0" eb="3">
      <t>ニュウシュツリョク</t>
    </rPh>
    <rPh sb="3" eb="4">
      <t>バン</t>
    </rPh>
    <phoneticPr fontId="2"/>
  </si>
  <si>
    <t>入出力盤（50kVA）</t>
    <rPh sb="0" eb="3">
      <t>ニュウシュツリョク</t>
    </rPh>
    <rPh sb="3" eb="4">
      <t>バン</t>
    </rPh>
    <phoneticPr fontId="2"/>
  </si>
  <si>
    <t>入出力盤（100kVA）</t>
    <rPh sb="0" eb="3">
      <t>ニュウシュツリョク</t>
    </rPh>
    <rPh sb="3" eb="4">
      <t>バン</t>
    </rPh>
    <phoneticPr fontId="2"/>
  </si>
  <si>
    <t>入出力盤（200kVA）</t>
    <rPh sb="0" eb="3">
      <t>ニュウシュツリョク</t>
    </rPh>
    <rPh sb="3" eb="4">
      <t>バン</t>
    </rPh>
    <phoneticPr fontId="2"/>
  </si>
  <si>
    <t>入出力盤（300kVA）</t>
    <rPh sb="0" eb="3">
      <t>ニュウシュツリョク</t>
    </rPh>
    <rPh sb="3" eb="4">
      <t>バン</t>
    </rPh>
    <phoneticPr fontId="2"/>
  </si>
  <si>
    <t>入出力盤（500kVA）</t>
    <rPh sb="0" eb="3">
      <t>ニュウシュツリョク</t>
    </rPh>
    <rPh sb="3" eb="4">
      <t>バン</t>
    </rPh>
    <phoneticPr fontId="2"/>
  </si>
  <si>
    <t>蓄電池別置型の蓄電池10分間補償、200kVA以下は鉛シール型蓄電池（期待寿命5年）、300kVA以上はUPS専用形（同7～9年）の例を示す。</t>
    <rPh sb="0" eb="3">
      <t>チクデンチ</t>
    </rPh>
    <rPh sb="3" eb="4">
      <t>ベツ</t>
    </rPh>
    <rPh sb="4" eb="5">
      <t>オ</t>
    </rPh>
    <rPh sb="5" eb="6">
      <t>ガタ</t>
    </rPh>
    <rPh sb="7" eb="10">
      <t>チクデンチ</t>
    </rPh>
    <rPh sb="12" eb="14">
      <t>フンカン</t>
    </rPh>
    <rPh sb="14" eb="16">
      <t>ホショウ</t>
    </rPh>
    <rPh sb="23" eb="25">
      <t>イカ</t>
    </rPh>
    <rPh sb="26" eb="27">
      <t>ナマリ</t>
    </rPh>
    <rPh sb="30" eb="31">
      <t>ガタ</t>
    </rPh>
    <rPh sb="31" eb="34">
      <t>チクデンチ</t>
    </rPh>
    <rPh sb="35" eb="39">
      <t>キタイジュミョウ</t>
    </rPh>
    <rPh sb="40" eb="41">
      <t>ネン</t>
    </rPh>
    <rPh sb="49" eb="51">
      <t>イジョウ</t>
    </rPh>
    <rPh sb="55" eb="57">
      <t>センヨウ</t>
    </rPh>
    <rPh sb="57" eb="58">
      <t>ガタ</t>
    </rPh>
    <rPh sb="59" eb="60">
      <t>ドウ</t>
    </rPh>
    <rPh sb="63" eb="64">
      <t>ネン</t>
    </rPh>
    <rPh sb="66" eb="67">
      <t>レイ</t>
    </rPh>
    <rPh sb="68" eb="69">
      <t>シメ</t>
    </rPh>
    <phoneticPr fontId="2"/>
  </si>
  <si>
    <t>入出力盤は保守バイパス回路、分岐MCCBを含む。</t>
    <rPh sb="0" eb="4">
      <t>ニュウシュツリョクバン</t>
    </rPh>
    <rPh sb="5" eb="7">
      <t>ホシュ</t>
    </rPh>
    <rPh sb="11" eb="13">
      <t>カイロ</t>
    </rPh>
    <rPh sb="14" eb="16">
      <t>ブンキ</t>
    </rPh>
    <rPh sb="21" eb="22">
      <t>フク</t>
    </rPh>
    <phoneticPr fontId="2"/>
  </si>
  <si>
    <t>100kVA、200kVAはKSP-5038.pdfを、300kVA以上はKSP-3006.pdfを参照した。</t>
    <rPh sb="34" eb="36">
      <t>イジョウ</t>
    </rPh>
    <rPh sb="50" eb="52">
      <t>サンショウ</t>
    </rPh>
    <phoneticPr fontId="2"/>
  </si>
  <si>
    <t>キャビネット（電力平準化用蓄電装置）</t>
    <rPh sb="7" eb="12">
      <t>デンリョクヘイジュンカ</t>
    </rPh>
    <rPh sb="12" eb="13">
      <t>ヨウ</t>
    </rPh>
    <rPh sb="13" eb="17">
      <t>チクデンソウチ</t>
    </rPh>
    <phoneticPr fontId="2"/>
  </si>
  <si>
    <t>10kW-2時間</t>
    <rPh sb="6" eb="8">
      <t>ジカン</t>
    </rPh>
    <phoneticPr fontId="2"/>
  </si>
  <si>
    <t>30kW-2時間</t>
    <rPh sb="6" eb="8">
      <t>ジカン</t>
    </rPh>
    <phoneticPr fontId="2"/>
  </si>
  <si>
    <t>50kW-2時間</t>
    <rPh sb="6" eb="8">
      <t>ジカン</t>
    </rPh>
    <phoneticPr fontId="2"/>
  </si>
  <si>
    <t>100kW-2時間</t>
    <rPh sb="7" eb="9">
      <t>ジカン</t>
    </rPh>
    <phoneticPr fontId="2"/>
  </si>
  <si>
    <t>500kW-2時間</t>
    <rPh sb="7" eb="9">
      <t>ジカン</t>
    </rPh>
    <phoneticPr fontId="2"/>
  </si>
  <si>
    <t>500kW-4時間</t>
    <rPh sb="7" eb="9">
      <t>ジカン</t>
    </rPh>
    <phoneticPr fontId="2"/>
  </si>
  <si>
    <t>500kW-6時間</t>
    <rPh sb="7" eb="9">
      <t>ジカン</t>
    </rPh>
    <phoneticPr fontId="2"/>
  </si>
  <si>
    <t>時間は定格出力を保持できる放電時間を示す。</t>
    <rPh sb="0" eb="2">
      <t>ジカン</t>
    </rPh>
    <rPh sb="3" eb="7">
      <t>テイカクシュツリョク</t>
    </rPh>
    <rPh sb="8" eb="10">
      <t>ホジ</t>
    </rPh>
    <rPh sb="13" eb="15">
      <t>ホウデン</t>
    </rPh>
    <rPh sb="15" eb="17">
      <t>ジカン</t>
    </rPh>
    <rPh sb="18" eb="19">
      <t>シメ</t>
    </rPh>
    <phoneticPr fontId="2"/>
  </si>
  <si>
    <t>発電機（ディーゼル発電装置）</t>
    <rPh sb="0" eb="3">
      <t>ハツデンキ</t>
    </rPh>
    <rPh sb="9" eb="11">
      <t>ハツデン</t>
    </rPh>
    <rPh sb="11" eb="13">
      <t>ソウチ</t>
    </rPh>
    <phoneticPr fontId="2"/>
  </si>
  <si>
    <t>（キュービクル式）</t>
    <rPh sb="7" eb="8">
      <t>シキ</t>
    </rPh>
    <phoneticPr fontId="2"/>
  </si>
  <si>
    <t>日本内燃力発電設備協会調べ</t>
    <rPh sb="0" eb="2">
      <t>ニホン</t>
    </rPh>
    <rPh sb="2" eb="5">
      <t>ナイネンリョク</t>
    </rPh>
    <rPh sb="5" eb="9">
      <t>ハツデンセツビ</t>
    </rPh>
    <rPh sb="9" eb="11">
      <t>キョウカイ</t>
    </rPh>
    <rPh sb="11" eb="12">
      <t>シラ</t>
    </rPh>
    <phoneticPr fontId="2"/>
  </si>
  <si>
    <t>建築設備計画基準（令和3年版）電気設備諸室の計画資料の項目を参照し、本委員会にて日本内燃力発電設備協会にヒアリングを行った。</t>
    <rPh sb="0" eb="4">
      <t>ケンチクセツビ</t>
    </rPh>
    <rPh sb="4" eb="8">
      <t>ケイカクキジュン</t>
    </rPh>
    <rPh sb="9" eb="11">
      <t>レイワ</t>
    </rPh>
    <rPh sb="12" eb="14">
      <t>ネンバン</t>
    </rPh>
    <rPh sb="15" eb="19">
      <t>デンキセツビ</t>
    </rPh>
    <rPh sb="19" eb="21">
      <t>ショシツ</t>
    </rPh>
    <rPh sb="22" eb="26">
      <t>ケイカクシリョウ</t>
    </rPh>
    <rPh sb="27" eb="29">
      <t>コウモク</t>
    </rPh>
    <rPh sb="30" eb="32">
      <t>サンショウ</t>
    </rPh>
    <rPh sb="34" eb="35">
      <t>ホン</t>
    </rPh>
    <rPh sb="35" eb="38">
      <t>イインカイ</t>
    </rPh>
    <rPh sb="40" eb="42">
      <t>ニホン</t>
    </rPh>
    <rPh sb="42" eb="47">
      <t>ナイネンリョクハツデン</t>
    </rPh>
    <rPh sb="47" eb="51">
      <t>セツビキョウカイ</t>
    </rPh>
    <rPh sb="58" eb="59">
      <t>オコナ</t>
    </rPh>
    <phoneticPr fontId="2"/>
  </si>
  <si>
    <t>質量は調査値。始動用蓄電池、排気消音器、容器内の燃料、潤滑油及び冷却水を含む。屋内低騒音タイプ（機側1m、85dB(A)）の例。</t>
    <rPh sb="3" eb="5">
      <t>チョウサ</t>
    </rPh>
    <rPh sb="7" eb="10">
      <t>シドウヨウ</t>
    </rPh>
    <rPh sb="10" eb="13">
      <t>チクデンチ</t>
    </rPh>
    <rPh sb="14" eb="16">
      <t>ハイキ</t>
    </rPh>
    <rPh sb="16" eb="19">
      <t>ショウオンキ</t>
    </rPh>
    <rPh sb="20" eb="22">
      <t>ヨウキ</t>
    </rPh>
    <rPh sb="22" eb="23">
      <t>ナイ</t>
    </rPh>
    <rPh sb="24" eb="26">
      <t>ネンリョウ</t>
    </rPh>
    <rPh sb="27" eb="30">
      <t>ジュンカツユ</t>
    </rPh>
    <rPh sb="30" eb="31">
      <t>オヨ</t>
    </rPh>
    <rPh sb="32" eb="35">
      <t>レイキャクスイ</t>
    </rPh>
    <rPh sb="36" eb="37">
      <t>フク</t>
    </rPh>
    <rPh sb="39" eb="41">
      <t>オクナイ</t>
    </rPh>
    <rPh sb="41" eb="44">
      <t>テイソウオン</t>
    </rPh>
    <rPh sb="48" eb="50">
      <t>キソク</t>
    </rPh>
    <rPh sb="62" eb="63">
      <t>レイ</t>
    </rPh>
    <phoneticPr fontId="2"/>
  </si>
  <si>
    <t>750kVA未満は配電盤搭載形低圧発電機、750kVA以上は配電盤搭載形高圧発電機を示す。</t>
    <rPh sb="6" eb="8">
      <t>ミマン</t>
    </rPh>
    <rPh sb="9" eb="12">
      <t>ハイデンバン</t>
    </rPh>
    <rPh sb="12" eb="14">
      <t>トウサイ</t>
    </rPh>
    <rPh sb="14" eb="15">
      <t>ガタ</t>
    </rPh>
    <rPh sb="15" eb="17">
      <t>テイアツ</t>
    </rPh>
    <rPh sb="17" eb="20">
      <t>ハツデンキ</t>
    </rPh>
    <rPh sb="27" eb="29">
      <t>イジョウ</t>
    </rPh>
    <rPh sb="30" eb="33">
      <t>ハイデンバン</t>
    </rPh>
    <rPh sb="33" eb="36">
      <t>トウサイガタ</t>
    </rPh>
    <rPh sb="36" eb="38">
      <t>コウアツ</t>
    </rPh>
    <rPh sb="38" eb="41">
      <t>ハツデンキ</t>
    </rPh>
    <rPh sb="42" eb="43">
      <t>シメ</t>
    </rPh>
    <phoneticPr fontId="2"/>
  </si>
  <si>
    <t>注記2)に拠る。</t>
    <rPh sb="0" eb="2">
      <t>チュウキ</t>
    </rPh>
    <rPh sb="5" eb="6">
      <t>ヨ</t>
    </rPh>
    <phoneticPr fontId="2"/>
  </si>
  <si>
    <t>容量：L、寸法:mm、質量kg</t>
    <rPh sb="0" eb="2">
      <t>ヨウリョウ</t>
    </rPh>
    <phoneticPr fontId="2"/>
  </si>
  <si>
    <t>製造者カタログ及び本委員会検討</t>
    <rPh sb="0" eb="3">
      <t>セイゾウシャ</t>
    </rPh>
    <rPh sb="7" eb="8">
      <t>オヨ</t>
    </rPh>
    <rPh sb="9" eb="13">
      <t>ホンイインカイ</t>
    </rPh>
    <rPh sb="13" eb="15">
      <t>ケントウ</t>
    </rPh>
    <phoneticPr fontId="2"/>
  </si>
  <si>
    <t>鋼製タンク（躯体埋設）</t>
    <phoneticPr fontId="2"/>
  </si>
  <si>
    <t>SF二重殻タンク（躯体埋設）(A)</t>
    <rPh sb="2" eb="5">
      <t>ニジュウカク</t>
    </rPh>
    <rPh sb="9" eb="13">
      <t>クタイマイセツ</t>
    </rPh>
    <phoneticPr fontId="2"/>
  </si>
  <si>
    <t>SF二重殻タンク（支柱式）(A)</t>
    <rPh sb="2" eb="5">
      <t>ニジュウカク</t>
    </rPh>
    <rPh sb="9" eb="12">
      <t>シチュウシキ</t>
    </rPh>
    <phoneticPr fontId="2"/>
  </si>
  <si>
    <t>SF二重殻タンク（プレファブ支柱式）(B)</t>
    <rPh sb="2" eb="5">
      <t>ニジュウカク</t>
    </rPh>
    <rPh sb="14" eb="17">
      <t>シチュウシキ</t>
    </rPh>
    <phoneticPr fontId="2"/>
  </si>
  <si>
    <t>容量</t>
    <rPh sb="0" eb="2">
      <t>ヨウリョウ</t>
    </rPh>
    <phoneticPr fontId="2"/>
  </si>
  <si>
    <t>質量（タンク）</t>
    <rPh sb="0" eb="2">
      <t>シツリョウ</t>
    </rPh>
    <phoneticPr fontId="2"/>
  </si>
  <si>
    <t>質量（乾燥砂）</t>
    <rPh sb="0" eb="2">
      <t>シツリョウ</t>
    </rPh>
    <rPh sb="3" eb="6">
      <t>カンソウスナ</t>
    </rPh>
    <phoneticPr fontId="2"/>
  </si>
  <si>
    <t>質量（躯体）</t>
    <rPh sb="0" eb="2">
      <t>シツリョウ</t>
    </rPh>
    <rPh sb="3" eb="5">
      <t>クタイ</t>
    </rPh>
    <phoneticPr fontId="2"/>
  </si>
  <si>
    <t>摘要は標準図に拠る。</t>
    <rPh sb="0" eb="2">
      <t>テキヨウ</t>
    </rPh>
    <rPh sb="3" eb="6">
      <t>ヒョウジュンズ</t>
    </rPh>
    <rPh sb="7" eb="8">
      <t>ヨ</t>
    </rPh>
    <phoneticPr fontId="2"/>
  </si>
  <si>
    <t>鋼製タンク（躯体埋設）・SF二重殻タンク（躯体埋設）(A)・SF二重殻タンク（支柱式）(A)の重量は技研の参考資料、
SF二重殻タンク（プレファブ支柱式）(B)の重量はチカタンによる。（https://www.chikatan.co.jp/product/product02-2.html）</t>
    <rPh sb="0" eb="2">
      <t>コウセイ</t>
    </rPh>
    <rPh sb="6" eb="8">
      <t>クタイ</t>
    </rPh>
    <rPh sb="8" eb="10">
      <t>マイセツ</t>
    </rPh>
    <rPh sb="14" eb="15">
      <t>2</t>
    </rPh>
    <rPh sb="15" eb="16">
      <t>カサ</t>
    </rPh>
    <rPh sb="16" eb="17">
      <t>カク</t>
    </rPh>
    <rPh sb="21" eb="23">
      <t>クタイ</t>
    </rPh>
    <rPh sb="23" eb="25">
      <t>マイセツ</t>
    </rPh>
    <rPh sb="32" eb="34">
      <t>ニジュウ</t>
    </rPh>
    <rPh sb="34" eb="35">
      <t>カク</t>
    </rPh>
    <rPh sb="39" eb="42">
      <t>シチュウシキ</t>
    </rPh>
    <rPh sb="47" eb="49">
      <t>ジュウリョウ</t>
    </rPh>
    <rPh sb="50" eb="52">
      <t>ギケン</t>
    </rPh>
    <rPh sb="53" eb="55">
      <t>サンコウ</t>
    </rPh>
    <rPh sb="55" eb="57">
      <t>シリョウ</t>
    </rPh>
    <rPh sb="61" eb="62">
      <t>2</t>
    </rPh>
    <rPh sb="62" eb="63">
      <t>ジュウ</t>
    </rPh>
    <rPh sb="63" eb="64">
      <t>カク</t>
    </rPh>
    <rPh sb="73" eb="76">
      <t>シチュウシキ</t>
    </rPh>
    <rPh sb="81" eb="83">
      <t>ジュウリョウ</t>
    </rPh>
    <phoneticPr fontId="2"/>
  </si>
  <si>
    <t>躯体及び乾燥砂の質量は本委員会の検討による参考値。</t>
    <rPh sb="0" eb="2">
      <t>クタイ</t>
    </rPh>
    <rPh sb="2" eb="3">
      <t>オヨ</t>
    </rPh>
    <rPh sb="4" eb="7">
      <t>カンソウスナ</t>
    </rPh>
    <rPh sb="8" eb="10">
      <t>シツリョウ</t>
    </rPh>
    <rPh sb="11" eb="15">
      <t>ホンイインカイ</t>
    </rPh>
    <rPh sb="16" eb="18">
      <t>ケントウ</t>
    </rPh>
    <rPh sb="21" eb="24">
      <t>サンコウチ</t>
    </rPh>
    <phoneticPr fontId="2"/>
  </si>
  <si>
    <t>三協機工</t>
    <rPh sb="0" eb="4">
      <t>サンキョウキコウ</t>
    </rPh>
    <phoneticPr fontId="2"/>
  </si>
  <si>
    <t>https://www.sankyokiko.com/content2.html</t>
    <phoneticPr fontId="2"/>
  </si>
  <si>
    <t>容量：L、寸法:mm、質量kg</t>
    <phoneticPr fontId="2"/>
  </si>
  <si>
    <t>製造者カタログ、製造者ヒアリング</t>
    <rPh sb="0" eb="3">
      <t>セイゾウシャ</t>
    </rPh>
    <rPh sb="8" eb="11">
      <t>セイゾウシャ</t>
    </rPh>
    <phoneticPr fontId="2"/>
  </si>
  <si>
    <t>燃料小出しタンク</t>
    <rPh sb="0" eb="2">
      <t>ネンリョウ</t>
    </rPh>
    <rPh sb="2" eb="4">
      <t>コダ</t>
    </rPh>
    <phoneticPr fontId="2"/>
  </si>
  <si>
    <t>燃料小出しタンク（キュービクル式）</t>
    <phoneticPr fontId="2"/>
  </si>
  <si>
    <t>内径(幅)</t>
    <rPh sb="0" eb="1">
      <t>ウチ</t>
    </rPh>
    <rPh sb="1" eb="2">
      <t>ケイ</t>
    </rPh>
    <rPh sb="3" eb="4">
      <t>ハバ</t>
    </rPh>
    <phoneticPr fontId="2"/>
  </si>
  <si>
    <t>内径(奥行)</t>
    <rPh sb="0" eb="1">
      <t>ウチ</t>
    </rPh>
    <rPh sb="1" eb="2">
      <t>ケイ</t>
    </rPh>
    <rPh sb="3" eb="5">
      <t>オクユキ</t>
    </rPh>
    <phoneticPr fontId="2"/>
  </si>
  <si>
    <t>内径(高さ)</t>
    <rPh sb="0" eb="1">
      <t>ウチ</t>
    </rPh>
    <rPh sb="1" eb="2">
      <t>ケイ</t>
    </rPh>
    <rPh sb="3" eb="4">
      <t>タカ</t>
    </rPh>
    <phoneticPr fontId="2"/>
  </si>
  <si>
    <t>質量(タンク)</t>
    <rPh sb="0" eb="2">
      <t>シツリョウ</t>
    </rPh>
    <phoneticPr fontId="2"/>
  </si>
  <si>
    <t>質量(架台)</t>
    <rPh sb="0" eb="2">
      <t>シツリョウ</t>
    </rPh>
    <rPh sb="3" eb="5">
      <t>カダイ</t>
    </rPh>
    <phoneticPr fontId="2"/>
  </si>
  <si>
    <t>質量(油庫)</t>
    <rPh sb="0" eb="2">
      <t>シツリョウ</t>
    </rPh>
    <rPh sb="3" eb="4">
      <t>アブラ</t>
    </rPh>
    <rPh sb="4" eb="5">
      <t>コ</t>
    </rPh>
    <phoneticPr fontId="2"/>
  </si>
  <si>
    <t>質量(合計)</t>
    <rPh sb="0" eb="2">
      <t>シツリョウ</t>
    </rPh>
    <rPh sb="3" eb="5">
      <t>ゴウケイ</t>
    </rPh>
    <phoneticPr fontId="2"/>
  </si>
  <si>
    <t>燃料小出しタンクの質量に架台は含まない。</t>
    <rPh sb="0" eb="4">
      <t>ネンリョウコダ</t>
    </rPh>
    <rPh sb="9" eb="11">
      <t>シツリョウ</t>
    </rPh>
    <rPh sb="12" eb="14">
      <t>カダイ</t>
    </rPh>
    <rPh sb="15" eb="16">
      <t>フク</t>
    </rPh>
    <phoneticPr fontId="2"/>
  </si>
  <si>
    <t>補機付属装置等</t>
    <rPh sb="0" eb="6">
      <t>ホキフゾクソウチ</t>
    </rPh>
    <rPh sb="6" eb="7">
      <t>ナド</t>
    </rPh>
    <phoneticPr fontId="2"/>
  </si>
  <si>
    <t>給油ボックス等</t>
    <rPh sb="0" eb="2">
      <t>キュウユ</t>
    </rPh>
    <rPh sb="6" eb="7">
      <t>ナド</t>
    </rPh>
    <phoneticPr fontId="2"/>
  </si>
  <si>
    <t>寸法mm、質量kg</t>
    <rPh sb="0" eb="2">
      <t>スンポウ</t>
    </rPh>
    <rPh sb="5" eb="7">
      <t>シツリョウ</t>
    </rPh>
    <phoneticPr fontId="2"/>
  </si>
  <si>
    <t>V(M)</t>
    <phoneticPr fontId="2"/>
  </si>
  <si>
    <t>(ポンプ1台)</t>
    <phoneticPr fontId="2"/>
  </si>
  <si>
    <t>(ポンプ2台)</t>
    <phoneticPr fontId="2"/>
  </si>
  <si>
    <t>質量は約。移送ポンプを含む。</t>
    <rPh sb="3" eb="4">
      <t>ヤク</t>
    </rPh>
    <rPh sb="5" eb="7">
      <t>イソウ</t>
    </rPh>
    <rPh sb="11" eb="12">
      <t>フク</t>
    </rPh>
    <phoneticPr fontId="2"/>
  </si>
  <si>
    <t>発電機（ガスタービン発電装置）</t>
    <rPh sb="0" eb="3">
      <t>ハツデンキ</t>
    </rPh>
    <rPh sb="10" eb="12">
      <t>ハツデン</t>
    </rPh>
    <rPh sb="12" eb="14">
      <t>ソウチ</t>
    </rPh>
    <phoneticPr fontId="2"/>
  </si>
  <si>
    <t>質量は調査値。配電盤別置形。排気消音器を含む。屋内低騒音タイプ（機側1m、90dB(A)）の例。</t>
    <rPh sb="3" eb="5">
      <t>チョウサ</t>
    </rPh>
    <rPh sb="7" eb="10">
      <t>ハイデンバン</t>
    </rPh>
    <rPh sb="10" eb="12">
      <t>ベッチ</t>
    </rPh>
    <rPh sb="12" eb="13">
      <t>ガタ</t>
    </rPh>
    <rPh sb="14" eb="16">
      <t>ハイキ</t>
    </rPh>
    <rPh sb="16" eb="19">
      <t>ショウオンキ</t>
    </rPh>
    <rPh sb="20" eb="21">
      <t>フク</t>
    </rPh>
    <rPh sb="23" eb="25">
      <t>オクナイ</t>
    </rPh>
    <rPh sb="25" eb="28">
      <t>テイソウオン</t>
    </rPh>
    <rPh sb="32" eb="34">
      <t>キソク</t>
    </rPh>
    <rPh sb="46" eb="47">
      <t>レイ</t>
    </rPh>
    <phoneticPr fontId="2"/>
  </si>
  <si>
    <t>発電装置（熱供給発電装置）</t>
    <rPh sb="0" eb="2">
      <t>ハツデン</t>
    </rPh>
    <rPh sb="2" eb="4">
      <t>ソウチ</t>
    </rPh>
    <rPh sb="5" eb="10">
      <t>ネツキョウキュウハツデン</t>
    </rPh>
    <rPh sb="10" eb="12">
      <t>ソウチ</t>
    </rPh>
    <phoneticPr fontId="2"/>
  </si>
  <si>
    <t>排熱回収装置</t>
    <rPh sb="0" eb="2">
      <t>ハイネツ</t>
    </rPh>
    <rPh sb="2" eb="6">
      <t>カイシュウソウチ</t>
    </rPh>
    <phoneticPr fontId="2"/>
  </si>
  <si>
    <t>https://www.yanmar.com/jp/energy/normal_generator/epg/details.html</t>
    <phoneticPr fontId="2"/>
  </si>
  <si>
    <t>寸法mm、質量kg、周波数Hz</t>
    <rPh sb="0" eb="2">
      <t>スンポウ</t>
    </rPh>
    <rPh sb="10" eb="13">
      <t>シュウハスウ</t>
    </rPh>
    <phoneticPr fontId="2"/>
  </si>
  <si>
    <t>蒸気＋温水回収</t>
    <rPh sb="0" eb="2">
      <t>ジョウキ</t>
    </rPh>
    <rPh sb="3" eb="5">
      <t>オンスイ</t>
    </rPh>
    <rPh sb="5" eb="7">
      <t>カイシュウ</t>
    </rPh>
    <phoneticPr fontId="2"/>
  </si>
  <si>
    <t>温水回収</t>
    <rPh sb="0" eb="2">
      <t>オンスイ</t>
    </rPh>
    <rPh sb="2" eb="4">
      <t>カイシュウ</t>
    </rPh>
    <phoneticPr fontId="2"/>
  </si>
  <si>
    <t>周波数</t>
    <rPh sb="0" eb="3">
      <t>シュウハスウ</t>
    </rPh>
    <phoneticPr fontId="2"/>
  </si>
  <si>
    <t>（ガスエンジン）</t>
    <phoneticPr fontId="2"/>
  </si>
  <si>
    <t>(蒸気ボイラ)</t>
    <rPh sb="1" eb="3">
      <t>ジョウキ</t>
    </rPh>
    <phoneticPr fontId="2"/>
  </si>
  <si>
    <t>（温水ボイラ）</t>
    <rPh sb="1" eb="3">
      <t>オンスイ</t>
    </rPh>
    <phoneticPr fontId="2"/>
  </si>
  <si>
    <t>質量は乾燥質量を示す。</t>
    <rPh sb="0" eb="2">
      <t>シツリョウ</t>
    </rPh>
    <rPh sb="3" eb="7">
      <t>カンソウシツリョウ</t>
    </rPh>
    <rPh sb="8" eb="9">
      <t>シメ</t>
    </rPh>
    <phoneticPr fontId="2"/>
  </si>
  <si>
    <t>太陽電池アレイ（太陽光発電装置）</t>
    <rPh sb="0" eb="4">
      <t>タイヨウデンチ</t>
    </rPh>
    <rPh sb="8" eb="11">
      <t>タイヨウコウ</t>
    </rPh>
    <rPh sb="11" eb="13">
      <t>ハツデン</t>
    </rPh>
    <rPh sb="13" eb="15">
      <t>ソウチ</t>
    </rPh>
    <phoneticPr fontId="2"/>
  </si>
  <si>
    <t>パワーコンディショナー</t>
    <phoneticPr fontId="2"/>
  </si>
  <si>
    <t>本委員会調査（2008年データ）</t>
    <rPh sb="0" eb="4">
      <t>ホンイインカイ</t>
    </rPh>
    <rPh sb="4" eb="6">
      <t>チョウサ</t>
    </rPh>
    <rPh sb="11" eb="12">
      <t>ネン</t>
    </rPh>
    <phoneticPr fontId="2"/>
  </si>
  <si>
    <t>質量kg、単位質量kg/kW、出力kW</t>
    <rPh sb="0" eb="2">
      <t>シツリョウ</t>
    </rPh>
    <rPh sb="5" eb="7">
      <t>タンイ</t>
    </rPh>
    <rPh sb="7" eb="9">
      <t>シツリョウ</t>
    </rPh>
    <rPh sb="15" eb="17">
      <t>シュツリョク</t>
    </rPh>
    <phoneticPr fontId="2"/>
  </si>
  <si>
    <t>本委員会調べ</t>
    <rPh sb="0" eb="1">
      <t>ホン</t>
    </rPh>
    <rPh sb="1" eb="4">
      <t>イインカイ</t>
    </rPh>
    <rPh sb="4" eb="5">
      <t>シラ</t>
    </rPh>
    <phoneticPr fontId="2"/>
  </si>
  <si>
    <t>出力</t>
    <rPh sb="0" eb="2">
      <t>シュツリョク</t>
    </rPh>
    <phoneticPr fontId="2"/>
  </si>
  <si>
    <t>（アレイ）</t>
    <phoneticPr fontId="2"/>
  </si>
  <si>
    <t>(接続箱)</t>
    <rPh sb="1" eb="4">
      <t>セツゾクバコ</t>
    </rPh>
    <phoneticPr fontId="2"/>
  </si>
  <si>
    <t>（PCS）</t>
    <phoneticPr fontId="2"/>
  </si>
  <si>
    <t>(鋼材)</t>
    <rPh sb="1" eb="3">
      <t>コウザイ</t>
    </rPh>
    <phoneticPr fontId="2"/>
  </si>
  <si>
    <t>（配線）</t>
    <rPh sb="1" eb="3">
      <t>ハイセン</t>
    </rPh>
    <phoneticPr fontId="2"/>
  </si>
  <si>
    <t>合計</t>
    <rPh sb="0" eb="2">
      <t>ゴウケイ</t>
    </rPh>
    <phoneticPr fontId="2"/>
  </si>
  <si>
    <t>多結晶シリコン</t>
    <rPh sb="0" eb="3">
      <t>タケッショウ</t>
    </rPh>
    <phoneticPr fontId="2"/>
  </si>
  <si>
    <t>単結晶シリコン</t>
    <rPh sb="0" eb="3">
      <t>タンケッショウ</t>
    </rPh>
    <phoneticPr fontId="2"/>
  </si>
  <si>
    <t>HIT</t>
    <phoneticPr fontId="2"/>
  </si>
  <si>
    <t>薄膜シリコン</t>
    <rPh sb="0" eb="2">
      <t>ハクマク</t>
    </rPh>
    <phoneticPr fontId="2"/>
  </si>
  <si>
    <t>みずほ情報総研による平成19～20年度NEDO報告書「太陽光発電システムのライフサイクル評価に関する調査研究」に拠る。</t>
    <rPh sb="56" eb="57">
      <t>ヨ</t>
    </rPh>
    <phoneticPr fontId="2"/>
  </si>
  <si>
    <t>アレイ（単結晶シリコン）</t>
    <rPh sb="4" eb="7">
      <t>タンケッショウ</t>
    </rPh>
    <phoneticPr fontId="2"/>
  </si>
  <si>
    <t>VBM410FJ03N</t>
    <phoneticPr fontId="2"/>
  </si>
  <si>
    <t>VBM240FJ01N</t>
    <phoneticPr fontId="2"/>
  </si>
  <si>
    <t>VBM375EA01N</t>
    <phoneticPr fontId="2"/>
  </si>
  <si>
    <t>VBM295EA02N</t>
    <phoneticPr fontId="2"/>
  </si>
  <si>
    <t>PCS（接続箱一体型）</t>
    <rPh sb="4" eb="7">
      <t>セツゾクバコ</t>
    </rPh>
    <rPh sb="7" eb="9">
      <t>イッタイ</t>
    </rPh>
    <rPh sb="9" eb="10">
      <t>ガタ</t>
    </rPh>
    <phoneticPr fontId="2"/>
  </si>
  <si>
    <t>VBPC255GS2</t>
    <phoneticPr fontId="2"/>
  </si>
  <si>
    <t>(参考)20kWh蓄電池</t>
    <rPh sb="1" eb="3">
      <t>サンコウ</t>
    </rPh>
    <rPh sb="9" eb="12">
      <t>チクデンチ</t>
    </rPh>
    <phoneticPr fontId="2"/>
  </si>
  <si>
    <t>XLJMH20BKNC</t>
    <phoneticPr fontId="2"/>
  </si>
  <si>
    <t>※蓄電池容量の単位はkWh</t>
    <rPh sb="1" eb="4">
      <t>チクデンチ</t>
    </rPh>
    <rPh sb="4" eb="6">
      <t>ヨウリョウ</t>
    </rPh>
    <rPh sb="7" eb="9">
      <t>タンイ</t>
    </rPh>
    <phoneticPr fontId="2"/>
  </si>
  <si>
    <t>端子盤</t>
    <rPh sb="0" eb="3">
      <t>タンシバン</t>
    </rPh>
    <phoneticPr fontId="2"/>
  </si>
  <si>
    <t>盤本体質量</t>
    <rPh sb="0" eb="1">
      <t>バン</t>
    </rPh>
    <rPh sb="1" eb="3">
      <t>ホンタイ</t>
    </rPh>
    <rPh sb="3" eb="5">
      <t>シツリョウ</t>
    </rPh>
    <phoneticPr fontId="2"/>
  </si>
  <si>
    <t>端子類質量</t>
    <rPh sb="0" eb="3">
      <t>タンシルイ</t>
    </rPh>
    <rPh sb="3" eb="5">
      <t>シツリョウ</t>
    </rPh>
    <phoneticPr fontId="2"/>
  </si>
  <si>
    <t>機器質量</t>
    <rPh sb="0" eb="2">
      <t>キキ</t>
    </rPh>
    <rPh sb="2" eb="4">
      <t>シツリョウ</t>
    </rPh>
    <phoneticPr fontId="2"/>
  </si>
  <si>
    <t>MDF(1000P)</t>
    <phoneticPr fontId="2"/>
  </si>
  <si>
    <t>MDF(500P)</t>
    <phoneticPr fontId="2"/>
  </si>
  <si>
    <t>MDF(50P)</t>
    <phoneticPr fontId="2"/>
  </si>
  <si>
    <t>端子盤(大)</t>
    <rPh sb="0" eb="3">
      <t>タンシバン</t>
    </rPh>
    <rPh sb="4" eb="5">
      <t>ダイ</t>
    </rPh>
    <phoneticPr fontId="2"/>
  </si>
  <si>
    <t>端子盤(中)</t>
    <rPh sb="0" eb="3">
      <t>タンシバン</t>
    </rPh>
    <rPh sb="4" eb="5">
      <t>ナカ</t>
    </rPh>
    <phoneticPr fontId="2"/>
  </si>
  <si>
    <t>端子盤(小)</t>
    <rPh sb="0" eb="3">
      <t>タンシバン</t>
    </rPh>
    <rPh sb="4" eb="5">
      <t>ショウ</t>
    </rPh>
    <phoneticPr fontId="2"/>
  </si>
  <si>
    <t>MDFの端子類はG1形端子板によるものとし、質量には保安器を見込む。</t>
    <rPh sb="4" eb="7">
      <t>タンシルイ</t>
    </rPh>
    <rPh sb="10" eb="11">
      <t>ガタ</t>
    </rPh>
    <rPh sb="22" eb="24">
      <t>シツリョウ</t>
    </rPh>
    <rPh sb="26" eb="29">
      <t>ホアンキ</t>
    </rPh>
    <rPh sb="30" eb="32">
      <t>ミコ</t>
    </rPh>
    <phoneticPr fontId="2"/>
  </si>
  <si>
    <t>端子盤の端子類は、電話、非常放送、インターホン装置用とし、B型端子板によるものとした（対数・個数は委員会で設定）。</t>
    <rPh sb="0" eb="3">
      <t>タンシバン</t>
    </rPh>
    <rPh sb="4" eb="7">
      <t>タンシルイ</t>
    </rPh>
    <rPh sb="9" eb="11">
      <t>デンワ</t>
    </rPh>
    <rPh sb="12" eb="14">
      <t>ヒジョウ</t>
    </rPh>
    <rPh sb="14" eb="16">
      <t>ホウソウ</t>
    </rPh>
    <rPh sb="23" eb="25">
      <t>ソウチ</t>
    </rPh>
    <rPh sb="25" eb="26">
      <t>ヨウ</t>
    </rPh>
    <rPh sb="30" eb="31">
      <t>ガタ</t>
    </rPh>
    <rPh sb="31" eb="33">
      <t>タンシ</t>
    </rPh>
    <rPh sb="33" eb="34">
      <t>バン</t>
    </rPh>
    <rPh sb="43" eb="45">
      <t>ツイスウ</t>
    </rPh>
    <rPh sb="46" eb="48">
      <t>コスウ</t>
    </rPh>
    <rPh sb="49" eb="52">
      <t>イインカイ</t>
    </rPh>
    <rPh sb="53" eb="55">
      <t>セッテイ</t>
    </rPh>
    <phoneticPr fontId="2"/>
  </si>
  <si>
    <t>端子盤の機器は、構内情報通信網装置小型L2スイッチ、テレビ共同受信装置増幅器、混合・分波器、分配器及びコンセントを含む（同上）。</t>
    <rPh sb="0" eb="3">
      <t>タンシバン</t>
    </rPh>
    <rPh sb="57" eb="58">
      <t>フク</t>
    </rPh>
    <rPh sb="60" eb="62">
      <t>ドウジョウ</t>
    </rPh>
    <phoneticPr fontId="2"/>
  </si>
  <si>
    <t>機器収納ラック</t>
    <rPh sb="0" eb="2">
      <t>キキ</t>
    </rPh>
    <rPh sb="2" eb="4">
      <t>シュウノウ</t>
    </rPh>
    <phoneticPr fontId="2"/>
  </si>
  <si>
    <t>日東工業</t>
    <rPh sb="0" eb="4">
      <t>ニットウコウギョウ</t>
    </rPh>
    <phoneticPr fontId="2"/>
  </si>
  <si>
    <t>https://www.nito.co.jp/products/system-racks/</t>
    <phoneticPr fontId="2"/>
  </si>
  <si>
    <t>EIA</t>
    <phoneticPr fontId="2"/>
  </si>
  <si>
    <t>一般用（W600、低）</t>
    <rPh sb="0" eb="3">
      <t>イッパンヨウ</t>
    </rPh>
    <rPh sb="9" eb="10">
      <t>ヒク</t>
    </rPh>
    <phoneticPr fontId="2"/>
  </si>
  <si>
    <t>FS60-608</t>
    <phoneticPr fontId="2"/>
  </si>
  <si>
    <t>一般用（W600、中）</t>
    <rPh sb="0" eb="3">
      <t>イッパンヨウ</t>
    </rPh>
    <rPh sb="9" eb="10">
      <t>チュウ</t>
    </rPh>
    <phoneticPr fontId="2"/>
  </si>
  <si>
    <t>FS60-616</t>
    <phoneticPr fontId="2"/>
  </si>
  <si>
    <t>一般用（W600、高）</t>
    <rPh sb="0" eb="3">
      <t>イッパンヨウ</t>
    </rPh>
    <rPh sb="9" eb="10">
      <t>タカ</t>
    </rPh>
    <phoneticPr fontId="2"/>
  </si>
  <si>
    <t>FS60-622</t>
    <phoneticPr fontId="2"/>
  </si>
  <si>
    <t>一般用（W700、高）</t>
    <rPh sb="0" eb="3">
      <t>イッパンヨウ</t>
    </rPh>
    <rPh sb="9" eb="10">
      <t>タカ</t>
    </rPh>
    <phoneticPr fontId="2"/>
  </si>
  <si>
    <t>FS60-722</t>
    <phoneticPr fontId="2"/>
  </si>
  <si>
    <t>一般用（W800、高）</t>
    <rPh sb="0" eb="3">
      <t>イッパンヨウ</t>
    </rPh>
    <rPh sb="9" eb="10">
      <t>タカ</t>
    </rPh>
    <phoneticPr fontId="2"/>
  </si>
  <si>
    <t>FS70-822</t>
    <phoneticPr fontId="2"/>
  </si>
  <si>
    <t>LAN用（D600、中）</t>
    <rPh sb="10" eb="11">
      <t>チュウ</t>
    </rPh>
    <phoneticPr fontId="2"/>
  </si>
  <si>
    <t>FSL60-616</t>
    <phoneticPr fontId="2"/>
  </si>
  <si>
    <t>LAN用（D600、高さ）</t>
    <rPh sb="10" eb="11">
      <t>タカ</t>
    </rPh>
    <phoneticPr fontId="2"/>
  </si>
  <si>
    <t>FSL60-622</t>
    <phoneticPr fontId="2"/>
  </si>
  <si>
    <t>LAN用（D700、高）</t>
    <rPh sb="10" eb="11">
      <t>タカ</t>
    </rPh>
    <phoneticPr fontId="2"/>
  </si>
  <si>
    <t>FSL70-622</t>
    <phoneticPr fontId="2"/>
  </si>
  <si>
    <t>LAN用（D800、高）</t>
    <rPh sb="10" eb="11">
      <t>タカ</t>
    </rPh>
    <phoneticPr fontId="2"/>
  </si>
  <si>
    <t>FSL80-622</t>
    <phoneticPr fontId="2"/>
  </si>
  <si>
    <t>LAN用（D900、高）</t>
    <rPh sb="10" eb="11">
      <t>タカ</t>
    </rPh>
    <phoneticPr fontId="2"/>
  </si>
  <si>
    <t>FSL90-622</t>
    <phoneticPr fontId="2"/>
  </si>
  <si>
    <t>LAN用（D1000、高）</t>
    <rPh sb="11" eb="12">
      <t>タカ</t>
    </rPh>
    <phoneticPr fontId="2"/>
  </si>
  <si>
    <t>FSL100-622</t>
    <phoneticPr fontId="2"/>
  </si>
  <si>
    <t>スタンダードタイプ（一般用）、LAN用は同社カタログによる。</t>
    <rPh sb="10" eb="13">
      <t>イッパンヨウ</t>
    </rPh>
    <rPh sb="18" eb="19">
      <t>ヨウ</t>
    </rPh>
    <rPh sb="20" eb="22">
      <t>ドウシャ</t>
    </rPh>
    <phoneticPr fontId="2"/>
  </si>
  <si>
    <t>鋼製。LAN用は天井換気扇付き。</t>
    <rPh sb="0" eb="2">
      <t>コウセイ</t>
    </rPh>
    <rPh sb="6" eb="7">
      <t>ヨウ</t>
    </rPh>
    <rPh sb="8" eb="13">
      <t>テンジョウカンキセン</t>
    </rPh>
    <rPh sb="13" eb="14">
      <t>ツ</t>
    </rPh>
    <phoneticPr fontId="2"/>
  </si>
  <si>
    <t>スイッチ（構内情報通信網装置）</t>
    <rPh sb="5" eb="9">
      <t>コウナイジョウホウ</t>
    </rPh>
    <rPh sb="9" eb="14">
      <t>ツウシンモウソウチ</t>
    </rPh>
    <phoneticPr fontId="2"/>
  </si>
  <si>
    <t>アライドテレシス</t>
    <phoneticPr fontId="2"/>
  </si>
  <si>
    <t>https://www.allied-telesis.co.jp/products/library/router/</t>
    <phoneticPr fontId="2"/>
  </si>
  <si>
    <t>L2スイッチ（POE対応）</t>
    <rPh sb="10" eb="12">
      <t>タイオウ</t>
    </rPh>
    <phoneticPr fontId="2"/>
  </si>
  <si>
    <t>AT-x530L-52GPX</t>
    <phoneticPr fontId="2"/>
  </si>
  <si>
    <t>L3スイッチ</t>
    <phoneticPr fontId="2"/>
  </si>
  <si>
    <t>AT-SBx908 GEN2</t>
  </si>
  <si>
    <t>ルータ(小規模)</t>
    <rPh sb="4" eb="7">
      <t>ショウキボ</t>
    </rPh>
    <phoneticPr fontId="2"/>
  </si>
  <si>
    <t>AT-AR1050V</t>
    <phoneticPr fontId="2"/>
  </si>
  <si>
    <t>ルータ(大規模)</t>
    <rPh sb="4" eb="5">
      <t>ダイ</t>
    </rPh>
    <phoneticPr fontId="2"/>
  </si>
  <si>
    <t>AT-AR4050S</t>
    <phoneticPr fontId="2"/>
  </si>
  <si>
    <t>メディアコンバータ(1000BASE-TX/光)</t>
    <rPh sb="22" eb="23">
      <t>ヒカリ</t>
    </rPh>
    <phoneticPr fontId="2"/>
  </si>
  <si>
    <t>AT-DMC1000/SC</t>
    <phoneticPr fontId="2"/>
  </si>
  <si>
    <t>スイッチ、ルータ、メディアコンバータの一例を示した。</t>
    <rPh sb="19" eb="21">
      <t>イチレイ</t>
    </rPh>
    <rPh sb="22" eb="23">
      <t>シメ</t>
    </rPh>
    <phoneticPr fontId="2"/>
  </si>
  <si>
    <t>交換装置</t>
    <rPh sb="0" eb="4">
      <t>コウカンソウチ</t>
    </rPh>
    <phoneticPr fontId="2"/>
  </si>
  <si>
    <t>富士通</t>
    <rPh sb="0" eb="3">
      <t>フジツウ</t>
    </rPh>
    <phoneticPr fontId="2"/>
  </si>
  <si>
    <t>https://www.fujitsu.com/jp/products/network/material/</t>
    <phoneticPr fontId="2"/>
  </si>
  <si>
    <t>LEGEND-V-p.7、VS100-p.8</t>
    <phoneticPr fontId="2"/>
  </si>
  <si>
    <t>LEGEND-V</t>
    <phoneticPr fontId="2"/>
  </si>
  <si>
    <t>LEGEND-VS100</t>
    <phoneticPr fontId="2"/>
  </si>
  <si>
    <t>LEGEND-Vは中・大規模IP-PBXの例。単位質量は最大構成の総内線数16000、冗長構成（一重化）の例。</t>
    <rPh sb="9" eb="10">
      <t>チュウ</t>
    </rPh>
    <rPh sb="11" eb="14">
      <t>ダイキボ</t>
    </rPh>
    <rPh sb="21" eb="22">
      <t>レイ</t>
    </rPh>
    <rPh sb="23" eb="25">
      <t>タンイ</t>
    </rPh>
    <rPh sb="25" eb="27">
      <t>シツリョウ</t>
    </rPh>
    <rPh sb="28" eb="30">
      <t>サイダイ</t>
    </rPh>
    <rPh sb="30" eb="32">
      <t>コウセイ</t>
    </rPh>
    <rPh sb="33" eb="34">
      <t>ソウ</t>
    </rPh>
    <rPh sb="34" eb="37">
      <t>ナイセンスウ</t>
    </rPh>
    <rPh sb="43" eb="47">
      <t>ジョウチョウコウセイ</t>
    </rPh>
    <rPh sb="48" eb="50">
      <t>イチジュウ</t>
    </rPh>
    <rPh sb="50" eb="51">
      <t>バ</t>
    </rPh>
    <rPh sb="53" eb="54">
      <t>レイ</t>
    </rPh>
    <phoneticPr fontId="2"/>
  </si>
  <si>
    <t>LEGEND-VS100は小規模IP-PBXの例。単位質量は最小構成の内線数（多機能電話機、アナログ電話機）64の例。</t>
    <rPh sb="13" eb="16">
      <t>ショウキボ</t>
    </rPh>
    <rPh sb="23" eb="24">
      <t>レイ</t>
    </rPh>
    <rPh sb="25" eb="27">
      <t>タンイ</t>
    </rPh>
    <rPh sb="27" eb="29">
      <t>シツリョウ</t>
    </rPh>
    <rPh sb="30" eb="34">
      <t>サイショウコウセイ</t>
    </rPh>
    <rPh sb="35" eb="37">
      <t>ナイセン</t>
    </rPh>
    <rPh sb="37" eb="38">
      <t>スウ</t>
    </rPh>
    <rPh sb="39" eb="45">
      <t>タキノウデンワキ</t>
    </rPh>
    <rPh sb="50" eb="53">
      <t>デンワキ</t>
    </rPh>
    <rPh sb="57" eb="58">
      <t>レイ</t>
    </rPh>
    <phoneticPr fontId="2"/>
  </si>
  <si>
    <t>局線中継台</t>
    <rPh sb="0" eb="2">
      <t>キョクセン</t>
    </rPh>
    <rPh sb="2" eb="5">
      <t>チュウケイダイ</t>
    </rPh>
    <phoneticPr fontId="2"/>
  </si>
  <si>
    <t>電話機等</t>
    <rPh sb="0" eb="4">
      <t>デンワキナド</t>
    </rPh>
    <phoneticPr fontId="2"/>
  </si>
  <si>
    <t>電源装置</t>
    <rPh sb="0" eb="4">
      <t>デンゲンソウチ</t>
    </rPh>
    <phoneticPr fontId="2"/>
  </si>
  <si>
    <t>多機能電話機</t>
    <rPh sb="0" eb="6">
      <t>タキノウデンワキ</t>
    </rPh>
    <phoneticPr fontId="2"/>
  </si>
  <si>
    <t>IP多機能電話機</t>
    <rPh sb="2" eb="8">
      <t>タキノウデンワキ</t>
    </rPh>
    <phoneticPr fontId="2"/>
  </si>
  <si>
    <t>LEGEND-V（中・大規模IP-PBX）用の例。</t>
    <rPh sb="9" eb="10">
      <t>チュウ</t>
    </rPh>
    <rPh sb="11" eb="14">
      <t>ダイキボ</t>
    </rPh>
    <rPh sb="21" eb="22">
      <t>ヨウ</t>
    </rPh>
    <rPh sb="23" eb="24">
      <t>レイ</t>
    </rPh>
    <phoneticPr fontId="2"/>
  </si>
  <si>
    <t>電源装置は構成により、2面体になることがある。</t>
    <phoneticPr fontId="2"/>
  </si>
  <si>
    <t>電話機はLEGEND-Vの他、LEGEND-VS100などに接続可能。</t>
    <rPh sb="0" eb="3">
      <t>デンワキ</t>
    </rPh>
    <rPh sb="13" eb="14">
      <t>ホカ</t>
    </rPh>
    <phoneticPr fontId="2"/>
  </si>
  <si>
    <t>日立情報通信エンジニアリング</t>
    <rPh sb="0" eb="2">
      <t>ヒタチ</t>
    </rPh>
    <rPh sb="2" eb="4">
      <t>ジョウホウ</t>
    </rPh>
    <rPh sb="4" eb="6">
      <t>ツウシン</t>
    </rPh>
    <phoneticPr fontId="2"/>
  </si>
  <si>
    <t>https://www.hitachi-ite.co.jp/products/catalog/pdf/voip/nt.pdf</t>
    <phoneticPr fontId="2"/>
  </si>
  <si>
    <t>p.1</t>
    <phoneticPr fontId="2"/>
  </si>
  <si>
    <t>BRI対応</t>
    <rPh sb="3" eb="5">
      <t>タイオウ</t>
    </rPh>
    <phoneticPr fontId="2"/>
  </si>
  <si>
    <t>PRI対応</t>
    <rPh sb="3" eb="5">
      <t>タイオウ</t>
    </rPh>
    <phoneticPr fontId="2"/>
  </si>
  <si>
    <t>単位質量は約。</t>
    <rPh sb="0" eb="2">
      <t>タンイ</t>
    </rPh>
    <rPh sb="2" eb="4">
      <t>シツリョウ</t>
    </rPh>
    <rPh sb="5" eb="6">
      <t>ヤク</t>
    </rPh>
    <phoneticPr fontId="2"/>
  </si>
  <si>
    <t>https://www.hitachi-ite.co.jp/products/et/xi/spec.html</t>
    <phoneticPr fontId="2"/>
  </si>
  <si>
    <t>大規模</t>
    <rPh sb="0" eb="3">
      <t>ダイキボ</t>
    </rPh>
    <phoneticPr fontId="2"/>
  </si>
  <si>
    <t>小規模</t>
    <rPh sb="0" eb="3">
      <t>ショウキボ</t>
    </rPh>
    <phoneticPr fontId="2"/>
  </si>
  <si>
    <t>大規模は収容回線数（外線数＋内線数）256程度、小規模は収容回線数22程度。バッテリは含まない。</t>
    <rPh sb="0" eb="3">
      <t>ダイキボ</t>
    </rPh>
    <rPh sb="4" eb="9">
      <t>シュウヨウカイセンスウ</t>
    </rPh>
    <rPh sb="10" eb="13">
      <t>ガイセンスウ</t>
    </rPh>
    <rPh sb="14" eb="17">
      <t>ナイセンスウ</t>
    </rPh>
    <rPh sb="21" eb="23">
      <t>テイド</t>
    </rPh>
    <rPh sb="24" eb="27">
      <t>ショウキボ</t>
    </rPh>
    <rPh sb="28" eb="33">
      <t>シュウヨウカイセンスウ</t>
    </rPh>
    <rPh sb="35" eb="37">
      <t>テイド</t>
    </rPh>
    <rPh sb="43" eb="44">
      <t>フク</t>
    </rPh>
    <phoneticPr fontId="2"/>
  </si>
  <si>
    <t>液晶ディスプレイ</t>
    <rPh sb="0" eb="2">
      <t>エキショウ</t>
    </rPh>
    <phoneticPr fontId="2"/>
  </si>
  <si>
    <t>JLW-50-700</t>
    <phoneticPr fontId="2"/>
  </si>
  <si>
    <t>JLW-55-700</t>
    <phoneticPr fontId="2"/>
  </si>
  <si>
    <t>JLW-60-700</t>
    <phoneticPr fontId="2"/>
  </si>
  <si>
    <t>摘要は標準図に拠る。JL:液晶式、W:壁掛け型、画面サイズ（型）、輝度。</t>
    <rPh sb="0" eb="2">
      <t>テキヨウ</t>
    </rPh>
    <rPh sb="3" eb="6">
      <t>ヒョウジュンズ</t>
    </rPh>
    <rPh sb="7" eb="8">
      <t>ヨ</t>
    </rPh>
    <rPh sb="13" eb="15">
      <t>エキショウ</t>
    </rPh>
    <rPh sb="15" eb="16">
      <t>シキ</t>
    </rPh>
    <rPh sb="19" eb="21">
      <t>カベカ</t>
    </rPh>
    <rPh sb="22" eb="23">
      <t>ガタ</t>
    </rPh>
    <rPh sb="24" eb="26">
      <t>ガメン</t>
    </rPh>
    <rPh sb="30" eb="31">
      <t>カタ</t>
    </rPh>
    <rPh sb="33" eb="35">
      <t>キド</t>
    </rPh>
    <phoneticPr fontId="2"/>
  </si>
  <si>
    <t>解像度3840×2160画素の例。</t>
    <phoneticPr fontId="2"/>
  </si>
  <si>
    <t>出退表示装置</t>
    <rPh sb="0" eb="4">
      <t>シュッタイヒョウジ</t>
    </rPh>
    <rPh sb="4" eb="6">
      <t>ソウチ</t>
    </rPh>
    <phoneticPr fontId="2"/>
  </si>
  <si>
    <t>シチズンTIC</t>
    <phoneticPr fontId="2"/>
  </si>
  <si>
    <t>https://tic.citizen.co.jp/cms/tic/support/download/catalog/pdf/tic_catalog-all_gps.pdf</t>
    <phoneticPr fontId="2"/>
  </si>
  <si>
    <t>p.83,85</t>
    <phoneticPr fontId="2"/>
  </si>
  <si>
    <t>Ip4DWv10-24</t>
    <phoneticPr fontId="2"/>
  </si>
  <si>
    <t>AZG-3024B</t>
    <phoneticPr fontId="2"/>
  </si>
  <si>
    <t>PS2Dv-24</t>
    <phoneticPr fontId="2"/>
  </si>
  <si>
    <t>AZD-3124</t>
    <phoneticPr fontId="2"/>
  </si>
  <si>
    <t>摘要は標準図による。鋼板製。質量は約。</t>
    <rPh sb="0" eb="2">
      <t>テキヨウ</t>
    </rPh>
    <rPh sb="3" eb="6">
      <t>ヒョウジュンズ</t>
    </rPh>
    <phoneticPr fontId="2"/>
  </si>
  <si>
    <t>表示窓：Ip：パルス伝送式、4D:4モード型LED、Wv：縦書き、10:表示窓縦寸法(cm）、窓数。</t>
    <rPh sb="0" eb="3">
      <t>ヒョウジマド</t>
    </rPh>
    <phoneticPr fontId="2"/>
  </si>
  <si>
    <t>発信器：P:パルス伝送式、S2:押ボタンスイッチ＋表示窓、Dv：卓上形、発信数・</t>
    <rPh sb="0" eb="3">
      <t>ハッシンキ</t>
    </rPh>
    <rPh sb="32" eb="34">
      <t>タクジョウ</t>
    </rPh>
    <phoneticPr fontId="2"/>
  </si>
  <si>
    <t>親時計（時刻表示装置）</t>
    <rPh sb="0" eb="3">
      <t>オヤドケイ</t>
    </rPh>
    <rPh sb="4" eb="10">
      <t>ジコクヒョウジソウチ</t>
    </rPh>
    <phoneticPr fontId="2"/>
  </si>
  <si>
    <t>太陽電池式ポール型屋外時計</t>
    <phoneticPr fontId="2"/>
  </si>
  <si>
    <t>セイコータイムシステムクリエーション</t>
    <phoneticPr fontId="2"/>
  </si>
  <si>
    <t>https://www.seiko-sts.co.jp/products/uploads/pdf/s_setsubisougo.pdf</t>
    <phoneticPr fontId="2"/>
  </si>
  <si>
    <t>p.23,29,56</t>
    <phoneticPr fontId="2"/>
  </si>
  <si>
    <t>CR4-P1M</t>
    <phoneticPr fontId="2"/>
  </si>
  <si>
    <t>ＱＴ-７８４３ＲＭＥ</t>
    <phoneticPr fontId="2"/>
  </si>
  <si>
    <t>SWR30-GP</t>
    <phoneticPr fontId="2"/>
  </si>
  <si>
    <t>Φ310</t>
    <phoneticPr fontId="2"/>
  </si>
  <si>
    <t>SC-300C</t>
    <phoneticPr fontId="2"/>
  </si>
  <si>
    <t>太陽電池式Φ700</t>
    <rPh sb="0" eb="4">
      <t>タイヨウデンチ</t>
    </rPh>
    <rPh sb="4" eb="5">
      <t>シキ</t>
    </rPh>
    <phoneticPr fontId="2"/>
  </si>
  <si>
    <t>Φ700</t>
    <phoneticPr fontId="2"/>
  </si>
  <si>
    <t>QLC-787S</t>
    <phoneticPr fontId="2"/>
  </si>
  <si>
    <t>摘要は標準図による。質量は約。</t>
    <rPh sb="0" eb="2">
      <t>テキヨウ</t>
    </rPh>
    <rPh sb="3" eb="6">
      <t>ヒョウジュンズ</t>
    </rPh>
    <phoneticPr fontId="2"/>
  </si>
  <si>
    <t>親時計：CR：ラック形水晶式、4:4回線、P1:1回路のプログラムタイマ及び電子式チャイム組込み。鋼板製。</t>
    <rPh sb="0" eb="3">
      <t>オヤドケイ</t>
    </rPh>
    <phoneticPr fontId="2"/>
  </si>
  <si>
    <t>子時計：S：アナログ、W：壁掛け、R30：丸形30cm、GP：表面ガラス。鋼板製。</t>
    <rPh sb="0" eb="3">
      <t>コドケイ</t>
    </rPh>
    <rPh sb="13" eb="15">
      <t>カベカ</t>
    </rPh>
    <rPh sb="21" eb="23">
      <t>マルガタ</t>
    </rPh>
    <rPh sb="31" eb="33">
      <t>ヒョウメン</t>
    </rPh>
    <rPh sb="37" eb="40">
      <t>コウハンセイ</t>
    </rPh>
    <phoneticPr fontId="2"/>
  </si>
  <si>
    <t>注記4)</t>
    <rPh sb="0" eb="2">
      <t>チュウキ</t>
    </rPh>
    <phoneticPr fontId="2"/>
  </si>
  <si>
    <t>太陽電池式：補助電源あり。鋼板製。ポールは含まず。</t>
    <rPh sb="0" eb="5">
      <t>タイヨウデンチシキ</t>
    </rPh>
    <rPh sb="6" eb="10">
      <t>ホジョデンゲン</t>
    </rPh>
    <rPh sb="13" eb="16">
      <t>コウハンセイ</t>
    </rPh>
    <rPh sb="21" eb="22">
      <t>フク</t>
    </rPh>
    <phoneticPr fontId="2"/>
  </si>
  <si>
    <t>Lo型増幅器（映像・音響装置）</t>
    <rPh sb="2" eb="3">
      <t>ガタ</t>
    </rPh>
    <rPh sb="3" eb="6">
      <t>ゾウフクキ</t>
    </rPh>
    <rPh sb="7" eb="9">
      <t>エイゾウ</t>
    </rPh>
    <rPh sb="10" eb="12">
      <t>オンキョウ</t>
    </rPh>
    <rPh sb="12" eb="14">
      <t>ソウチ</t>
    </rPh>
    <phoneticPr fontId="2"/>
  </si>
  <si>
    <t>その他機器</t>
    <rPh sb="2" eb="3">
      <t>タ</t>
    </rPh>
    <rPh sb="3" eb="5">
      <t>キキ</t>
    </rPh>
    <phoneticPr fontId="2"/>
  </si>
  <si>
    <t>p.25,28,30,77,87-90</t>
    <phoneticPr fontId="2"/>
  </si>
  <si>
    <t>増幅器（卓上）</t>
    <rPh sb="0" eb="3">
      <t>ゾウフクキ</t>
    </rPh>
    <rPh sb="4" eb="6">
      <t>タクジョウ</t>
    </rPh>
    <phoneticPr fontId="2"/>
  </si>
  <si>
    <t>WA-HA121</t>
    <phoneticPr fontId="2"/>
  </si>
  <si>
    <t>SC6-Hi-V0-M(8cm)</t>
    <phoneticPr fontId="2"/>
  </si>
  <si>
    <t>WS-TN830+TP830</t>
    <phoneticPr fontId="2"/>
  </si>
  <si>
    <t>SC6-Hi-V0-M(12cm)</t>
    <phoneticPr fontId="2"/>
  </si>
  <si>
    <t>WS-TN10+TP13</t>
    <phoneticPr fontId="2"/>
  </si>
  <si>
    <t>SC6-Hi-V0-M(16cm)</t>
    <phoneticPr fontId="2"/>
  </si>
  <si>
    <t>WS-TN630+6550</t>
    <phoneticPr fontId="2"/>
  </si>
  <si>
    <t>ワイヤレスアンテナ受信機</t>
    <rPh sb="9" eb="12">
      <t>ジュシンキ</t>
    </rPh>
    <phoneticPr fontId="2"/>
  </si>
  <si>
    <t>WX-UR504</t>
    <phoneticPr fontId="2"/>
  </si>
  <si>
    <t>ワイヤレスアンテナ(天井取付用)</t>
    <rPh sb="10" eb="12">
      <t>テンジョウ</t>
    </rPh>
    <rPh sb="12" eb="15">
      <t>トリツケヨウ</t>
    </rPh>
    <phoneticPr fontId="2"/>
  </si>
  <si>
    <t>Φ149</t>
    <phoneticPr fontId="2"/>
  </si>
  <si>
    <t>WX-4970</t>
    <phoneticPr fontId="2"/>
  </si>
  <si>
    <t>ワイヤレスマイク（ハンド形）</t>
    <rPh sb="12" eb="13">
      <t>ガタ</t>
    </rPh>
    <phoneticPr fontId="2"/>
  </si>
  <si>
    <t>52.5Φ</t>
    <phoneticPr fontId="2"/>
  </si>
  <si>
    <t>WX-4100B</t>
    <phoneticPr fontId="2"/>
  </si>
  <si>
    <t>ワイヤレスマイク（タイピン形）</t>
    <rPh sb="13" eb="14">
      <t>ガタ</t>
    </rPh>
    <phoneticPr fontId="2"/>
  </si>
  <si>
    <t>WX-4300B</t>
    <phoneticPr fontId="2"/>
  </si>
  <si>
    <t>質量は約。</t>
    <rPh sb="0" eb="2">
      <t>シツリョウ</t>
    </rPh>
    <rPh sb="3" eb="4">
      <t>ヤク</t>
    </rPh>
    <phoneticPr fontId="2"/>
  </si>
  <si>
    <t>スピーカはアッテネータなしの例。</t>
    <rPh sb="14" eb="15">
      <t>レイ</t>
    </rPh>
    <phoneticPr fontId="2"/>
  </si>
  <si>
    <t>ワイヤレス800MHz帯の例。</t>
    <rPh sb="11" eb="12">
      <t>タイ</t>
    </rPh>
    <rPh sb="13" eb="14">
      <t>レイ</t>
    </rPh>
    <phoneticPr fontId="2"/>
  </si>
  <si>
    <t>プロジェクタ（映像・音響装置）</t>
    <rPh sb="7" eb="9">
      <t>エイゾウ</t>
    </rPh>
    <rPh sb="10" eb="12">
      <t>オンキョウ</t>
    </rPh>
    <rPh sb="12" eb="14">
      <t>ソウチ</t>
    </rPh>
    <phoneticPr fontId="2"/>
  </si>
  <si>
    <t>PF1L1ⅤEY</t>
    <phoneticPr fontId="2"/>
  </si>
  <si>
    <t>RT-REQ10JL</t>
    <phoneticPr fontId="2"/>
  </si>
  <si>
    <t>S1W-80</t>
    <phoneticPr fontId="2"/>
  </si>
  <si>
    <t>GPA-80HDW</t>
    <phoneticPr fontId="2"/>
  </si>
  <si>
    <t>S1W-100</t>
    <phoneticPr fontId="2"/>
  </si>
  <si>
    <t>GPA-100HDW</t>
    <phoneticPr fontId="2"/>
  </si>
  <si>
    <t>S1W-120</t>
    <phoneticPr fontId="2"/>
  </si>
  <si>
    <t>GPA-120HDW</t>
    <phoneticPr fontId="2"/>
  </si>
  <si>
    <t>摘要は標準図による。PF1：前面投射式（天井吊下げ）、L1：標準投射距離、明るさ：Ⅴ（5000lm以上）、E:解像度（1920×1200以上）、Y:コントラスト1000:1以上</t>
    <rPh sb="0" eb="2">
      <t>テキヨウ</t>
    </rPh>
    <rPh sb="3" eb="6">
      <t>ヒョウジュンズ</t>
    </rPh>
    <rPh sb="14" eb="16">
      <t>ゼンメン</t>
    </rPh>
    <rPh sb="16" eb="18">
      <t>トウシャ</t>
    </rPh>
    <rPh sb="18" eb="19">
      <t>シキ</t>
    </rPh>
    <rPh sb="20" eb="22">
      <t>テンジョウ</t>
    </rPh>
    <rPh sb="22" eb="23">
      <t>ツ</t>
    </rPh>
    <rPh sb="23" eb="24">
      <t>サ</t>
    </rPh>
    <rPh sb="30" eb="34">
      <t>ヒョウジュントウシャ</t>
    </rPh>
    <rPh sb="34" eb="36">
      <t>キョリ</t>
    </rPh>
    <rPh sb="37" eb="38">
      <t>アカ</t>
    </rPh>
    <rPh sb="49" eb="51">
      <t>イジョウ</t>
    </rPh>
    <rPh sb="55" eb="58">
      <t>カイゾウド</t>
    </rPh>
    <rPh sb="68" eb="70">
      <t>イジョウ</t>
    </rPh>
    <rPh sb="86" eb="88">
      <t>イジョウ</t>
    </rPh>
    <phoneticPr fontId="2"/>
  </si>
  <si>
    <t>プロジェクタは10000lm、解像度1920×1200、コントラスト25000:1の例。</t>
    <rPh sb="15" eb="18">
      <t>カイゾウド</t>
    </rPh>
    <rPh sb="42" eb="43">
      <t>レイ</t>
    </rPh>
    <phoneticPr fontId="2"/>
  </si>
  <si>
    <t>スクリーンはS1:反射マット型、W:壁掛け型、スクリーンサイズ。キクチ科学研究所の製品例。</t>
    <rPh sb="9" eb="11">
      <t>ハンシャ</t>
    </rPh>
    <rPh sb="14" eb="15">
      <t>ガタ</t>
    </rPh>
    <rPh sb="18" eb="20">
      <t>カベカ</t>
    </rPh>
    <rPh sb="21" eb="22">
      <t>ガタ</t>
    </rPh>
    <rPh sb="35" eb="37">
      <t>カガク</t>
    </rPh>
    <rPh sb="37" eb="40">
      <t>ケンキュウジョ</t>
    </rPh>
    <rPh sb="41" eb="43">
      <t>セイヒン</t>
    </rPh>
    <rPh sb="43" eb="44">
      <t>レイ</t>
    </rPh>
    <phoneticPr fontId="2"/>
  </si>
  <si>
    <t>Blu-ray/DVDプレーヤ・レコーダ（映像・音響装置）</t>
    <rPh sb="21" eb="23">
      <t>エイゾウ</t>
    </rPh>
    <rPh sb="24" eb="26">
      <t>オンキョウ</t>
    </rPh>
    <rPh sb="26" eb="28">
      <t>ソウチ</t>
    </rPh>
    <phoneticPr fontId="2"/>
  </si>
  <si>
    <t>Blu-ray/DVDプレーヤ・レコーダ</t>
    <phoneticPr fontId="2"/>
  </si>
  <si>
    <t>DMR-4X1002</t>
    <phoneticPr fontId="2"/>
  </si>
  <si>
    <t>HDD(10TB)内蔵の例。</t>
    <rPh sb="9" eb="11">
      <t>ナイゾウ</t>
    </rPh>
    <rPh sb="12" eb="13">
      <t>レイ</t>
    </rPh>
    <phoneticPr fontId="2"/>
  </si>
  <si>
    <t>書画カメラ（映像・音響装置）</t>
    <rPh sb="0" eb="2">
      <t>ショガ</t>
    </rPh>
    <rPh sb="6" eb="8">
      <t>エイゾウ</t>
    </rPh>
    <rPh sb="9" eb="11">
      <t>オンキョウ</t>
    </rPh>
    <rPh sb="11" eb="13">
      <t>ソウチ</t>
    </rPh>
    <phoneticPr fontId="2"/>
  </si>
  <si>
    <t>エルモ</t>
    <phoneticPr fontId="2"/>
  </si>
  <si>
    <t>https://www.elmo.co.jp/product/doc_camera/px-10e/</t>
    <phoneticPr fontId="2"/>
  </si>
  <si>
    <t>PX-10E</t>
    <phoneticPr fontId="2"/>
  </si>
  <si>
    <t>Hi形増幅器（拡声装置）</t>
    <rPh sb="2" eb="3">
      <t>ガタ</t>
    </rPh>
    <rPh sb="3" eb="6">
      <t>ゾウフクキ</t>
    </rPh>
    <rPh sb="7" eb="11">
      <t>カクセイソウチ</t>
    </rPh>
    <phoneticPr fontId="2"/>
  </si>
  <si>
    <t>p.69-76、50-</t>
    <phoneticPr fontId="2"/>
  </si>
  <si>
    <t>増幅器</t>
    <rPh sb="0" eb="3">
      <t>ゾウフクキ</t>
    </rPh>
    <phoneticPr fontId="2"/>
  </si>
  <si>
    <t>WL-K600</t>
    <phoneticPr fontId="2"/>
  </si>
  <si>
    <t>電源制御ユニット</t>
    <rPh sb="0" eb="2">
      <t>デンゲン</t>
    </rPh>
    <rPh sb="2" eb="4">
      <t>セイギョ</t>
    </rPh>
    <phoneticPr fontId="2"/>
  </si>
  <si>
    <t>WU-L62</t>
    <phoneticPr fontId="2"/>
  </si>
  <si>
    <t>電力増幅ユニット</t>
    <rPh sb="0" eb="4">
      <t>デンリョクゾウフク</t>
    </rPh>
    <phoneticPr fontId="2"/>
  </si>
  <si>
    <t>WU-PD182</t>
    <phoneticPr fontId="2"/>
  </si>
  <si>
    <t>ミキサーユニット</t>
    <phoneticPr fontId="2"/>
  </si>
  <si>
    <t>WU-MU160</t>
    <phoneticPr fontId="2"/>
  </si>
  <si>
    <t>ラジオチューナユニット</t>
    <phoneticPr fontId="2"/>
  </si>
  <si>
    <t>WU-T60B</t>
    <phoneticPr fontId="2"/>
  </si>
  <si>
    <t>モニターユニット</t>
    <phoneticPr fontId="2"/>
  </si>
  <si>
    <t>WU-MT130</t>
    <phoneticPr fontId="2"/>
  </si>
  <si>
    <t>プログラムチャイムユニット</t>
    <phoneticPr fontId="2"/>
  </si>
  <si>
    <t>WZ-PT330</t>
    <phoneticPr fontId="2"/>
  </si>
  <si>
    <t>プログラムミュージックレコーダー</t>
    <phoneticPr fontId="2"/>
  </si>
  <si>
    <t>WX-PT340</t>
    <phoneticPr fontId="2"/>
  </si>
  <si>
    <t>マイクロホンミキサー</t>
    <phoneticPr fontId="2"/>
  </si>
  <si>
    <t>WR-MX160</t>
    <phoneticPr fontId="2"/>
  </si>
  <si>
    <t>機器収納架(高)</t>
    <rPh sb="0" eb="5">
      <t>キキシュウノウカ</t>
    </rPh>
    <rPh sb="6" eb="7">
      <t>タカ</t>
    </rPh>
    <phoneticPr fontId="2"/>
  </si>
  <si>
    <t>WU-RL85</t>
    <phoneticPr fontId="2"/>
  </si>
  <si>
    <t>非常電源ユニット</t>
    <rPh sb="0" eb="4">
      <t>ヒジョウデンゲン</t>
    </rPh>
    <phoneticPr fontId="2"/>
  </si>
  <si>
    <t>WP-570B</t>
    <phoneticPr fontId="2"/>
  </si>
  <si>
    <t>360W級の業務放送システムの例。</t>
    <rPh sb="4" eb="5">
      <t>キュウ</t>
    </rPh>
    <rPh sb="6" eb="10">
      <t>ギョウムホウソウ</t>
    </rPh>
    <rPh sb="15" eb="16">
      <t>レイ</t>
    </rPh>
    <phoneticPr fontId="2"/>
  </si>
  <si>
    <t>非常電源ユニットは蓄電池含む。</t>
    <rPh sb="0" eb="4">
      <t>ヒジョウデンゲン</t>
    </rPh>
    <rPh sb="9" eb="13">
      <t>チクデンチフク</t>
    </rPh>
    <phoneticPr fontId="2"/>
  </si>
  <si>
    <t>音声誘導装置</t>
    <rPh sb="0" eb="2">
      <t>オンセイ</t>
    </rPh>
    <rPh sb="2" eb="6">
      <t>ユウドウソウチ</t>
    </rPh>
    <phoneticPr fontId="2"/>
  </si>
  <si>
    <t>ウツミ</t>
    <phoneticPr fontId="2"/>
  </si>
  <si>
    <t>http://ww4.tiki.ne.jp/~uzmi/VS2005HP.pdf</t>
    <phoneticPr fontId="2"/>
  </si>
  <si>
    <t>VS-2005</t>
    <phoneticPr fontId="2"/>
  </si>
  <si>
    <t>小型送信機検出方式の例。検出部、制御部、音声による案内表示部を含む。</t>
    <rPh sb="0" eb="2">
      <t>コガタ</t>
    </rPh>
    <rPh sb="2" eb="5">
      <t>ソウシンキ</t>
    </rPh>
    <rPh sb="5" eb="9">
      <t>ケンシュツホウシキ</t>
    </rPh>
    <rPh sb="10" eb="11">
      <t>レイ</t>
    </rPh>
    <rPh sb="12" eb="15">
      <t>ケンシュツブ</t>
    </rPh>
    <rPh sb="16" eb="19">
      <t>セイギョブ</t>
    </rPh>
    <rPh sb="20" eb="22">
      <t>オンセイ</t>
    </rPh>
    <rPh sb="25" eb="29">
      <t>アンナイヒョウジ</t>
    </rPh>
    <rPh sb="29" eb="30">
      <t>ブ</t>
    </rPh>
    <rPh sb="31" eb="32">
      <t>フク</t>
    </rPh>
    <phoneticPr fontId="2"/>
  </si>
  <si>
    <t>https://www.aiphone.co.jp/data/catalog/business/general-catalog/</t>
    <phoneticPr fontId="2"/>
  </si>
  <si>
    <t>p.625</t>
    <phoneticPr fontId="2"/>
  </si>
  <si>
    <t>インターホン親機（24局用）</t>
    <rPh sb="6" eb="8">
      <t>オヤキ</t>
    </rPh>
    <rPh sb="11" eb="13">
      <t>キョクヨウ</t>
    </rPh>
    <phoneticPr fontId="2"/>
  </si>
  <si>
    <t>TD-24H</t>
    <phoneticPr fontId="2"/>
  </si>
  <si>
    <t>インターホン子機(1局用)</t>
    <rPh sb="6" eb="8">
      <t>コキ</t>
    </rPh>
    <rPh sb="10" eb="12">
      <t>キョクヨウ</t>
    </rPh>
    <phoneticPr fontId="2"/>
  </si>
  <si>
    <t>TD-1H</t>
    <phoneticPr fontId="2"/>
  </si>
  <si>
    <t>玄関子機</t>
    <rPh sb="0" eb="2">
      <t>ゲンカン</t>
    </rPh>
    <rPh sb="2" eb="4">
      <t>コキ</t>
    </rPh>
    <phoneticPr fontId="2"/>
  </si>
  <si>
    <t>IF-DA</t>
    <phoneticPr fontId="2"/>
  </si>
  <si>
    <t>質量は約。玄関子機の質量はECサイトによる。</t>
    <rPh sb="0" eb="2">
      <t>シツリョウ</t>
    </rPh>
    <rPh sb="3" eb="4">
      <t>ヤク</t>
    </rPh>
    <rPh sb="5" eb="9">
      <t>ゲンカンコキ</t>
    </rPh>
    <rPh sb="10" eb="12">
      <t>シツリョウ</t>
    </rPh>
    <phoneticPr fontId="2"/>
  </si>
  <si>
    <t>外部受付用インターホン</t>
    <rPh sb="0" eb="2">
      <t>ガイブ</t>
    </rPh>
    <rPh sb="2" eb="4">
      <t>ウケツケ</t>
    </rPh>
    <rPh sb="4" eb="5">
      <t>ヨウ</t>
    </rPh>
    <phoneticPr fontId="2"/>
  </si>
  <si>
    <t>p.608</t>
    <phoneticPr fontId="2"/>
  </si>
  <si>
    <t>モニター付親機</t>
    <rPh sb="4" eb="5">
      <t>ツ</t>
    </rPh>
    <rPh sb="5" eb="7">
      <t>オヤキ</t>
    </rPh>
    <phoneticPr fontId="2"/>
  </si>
  <si>
    <t>JP-4MED</t>
    <phoneticPr fontId="2"/>
  </si>
  <si>
    <t>カメラ付ドアホン子機</t>
    <rPh sb="3" eb="4">
      <t>ツ</t>
    </rPh>
    <rPh sb="8" eb="10">
      <t>コキ</t>
    </rPh>
    <phoneticPr fontId="2"/>
  </si>
  <si>
    <t>JP-DA</t>
    <phoneticPr fontId="2"/>
  </si>
  <si>
    <t>外部受付用カメラ付ドアホン子機</t>
    <rPh sb="0" eb="2">
      <t>ガイブ</t>
    </rPh>
    <rPh sb="2" eb="5">
      <t>ウケツケヨウ</t>
    </rPh>
    <rPh sb="8" eb="9">
      <t>ツ</t>
    </rPh>
    <rPh sb="13" eb="15">
      <t>コキ</t>
    </rPh>
    <phoneticPr fontId="2"/>
  </si>
  <si>
    <t>JP-CAR</t>
    <phoneticPr fontId="2"/>
  </si>
  <si>
    <t>増設呼出釦</t>
    <rPh sb="0" eb="2">
      <t>ゾウセツ</t>
    </rPh>
    <rPh sb="2" eb="4">
      <t>ヨビダシ</t>
    </rPh>
    <rPh sb="4" eb="5">
      <t>ボタン</t>
    </rPh>
    <phoneticPr fontId="2"/>
  </si>
  <si>
    <t>KBW-BCA</t>
    <phoneticPr fontId="2"/>
  </si>
  <si>
    <t>質量はhttps://www.nakaden.com/shoppu/inta-hon/による。</t>
    <rPh sb="0" eb="2">
      <t>シツリョウ</t>
    </rPh>
    <phoneticPr fontId="2"/>
  </si>
  <si>
    <t>p.654</t>
    <phoneticPr fontId="2"/>
  </si>
  <si>
    <t>呼出表示器（20窓用）</t>
    <rPh sb="0" eb="2">
      <t>ヨビダシ</t>
    </rPh>
    <rPh sb="2" eb="5">
      <t>ヒョウジキ</t>
    </rPh>
    <rPh sb="8" eb="9">
      <t>マド</t>
    </rPh>
    <rPh sb="9" eb="10">
      <t>ヨウ</t>
    </rPh>
    <phoneticPr fontId="2"/>
  </si>
  <si>
    <t>CBN-20C</t>
    <phoneticPr fontId="2"/>
  </si>
  <si>
    <t>https://www.dxantenna.co.jp/catalog/24spr_cata/top.html</t>
    <phoneticPr fontId="2"/>
  </si>
  <si>
    <t>p.31,49,63</t>
    <phoneticPr fontId="2"/>
  </si>
  <si>
    <t>90型BS・110度CSアンテナ</t>
    <rPh sb="2" eb="3">
      <t>ガタ</t>
    </rPh>
    <rPh sb="9" eb="10">
      <t>ド</t>
    </rPh>
    <phoneticPr fontId="2"/>
  </si>
  <si>
    <t>Φ925.0</t>
    <phoneticPr fontId="2"/>
  </si>
  <si>
    <t>SHA901</t>
    <phoneticPr fontId="2"/>
  </si>
  <si>
    <t>UHFアンテナ20素子</t>
    <rPh sb="9" eb="11">
      <t>ソシ</t>
    </rPh>
    <phoneticPr fontId="2"/>
  </si>
  <si>
    <t>UWN201</t>
    <phoneticPr fontId="2"/>
  </si>
  <si>
    <t>アンテナマスト（５０A）</t>
    <phoneticPr fontId="2"/>
  </si>
  <si>
    <t>Φ60.5</t>
    <phoneticPr fontId="2"/>
  </si>
  <si>
    <t>MP-300-50N</t>
    <phoneticPr fontId="2"/>
  </si>
  <si>
    <t>管制盤（駐車場管制装置）</t>
    <rPh sb="0" eb="3">
      <t>カンセイバン</t>
    </rPh>
    <rPh sb="4" eb="7">
      <t>チュウシャジョウ</t>
    </rPh>
    <rPh sb="7" eb="11">
      <t>カンセイソウチ</t>
    </rPh>
    <phoneticPr fontId="2"/>
  </si>
  <si>
    <t>信号灯・警備灯（回転灯）</t>
    <rPh sb="0" eb="3">
      <t>シンゴウトウ</t>
    </rPh>
    <rPh sb="4" eb="7">
      <t>ケイビトウ</t>
    </rPh>
    <rPh sb="8" eb="10">
      <t>カイテン</t>
    </rPh>
    <rPh sb="10" eb="11">
      <t>トウ</t>
    </rPh>
    <phoneticPr fontId="2"/>
  </si>
  <si>
    <t>日本信号</t>
    <rPh sb="0" eb="4">
      <t>ニホンシンゴウ</t>
    </rPh>
    <phoneticPr fontId="2"/>
  </si>
  <si>
    <t>https://www.signal.co.jp/products/parking/parking_control06/</t>
    <phoneticPr fontId="2"/>
  </si>
  <si>
    <t>標準図記号</t>
    <rPh sb="0" eb="3">
      <t>ヒョウジュンズ</t>
    </rPh>
    <rPh sb="3" eb="5">
      <t>キゴウ</t>
    </rPh>
    <phoneticPr fontId="2"/>
  </si>
  <si>
    <t>監視制御装置</t>
    <rPh sb="0" eb="2">
      <t>カンシ</t>
    </rPh>
    <rPh sb="2" eb="6">
      <t>セイギョソウチ</t>
    </rPh>
    <phoneticPr fontId="2"/>
  </si>
  <si>
    <t>EK5004A</t>
    <phoneticPr fontId="2"/>
  </si>
  <si>
    <t>ローカル制御器</t>
    <rPh sb="4" eb="7">
      <t>セイギョキ</t>
    </rPh>
    <phoneticPr fontId="2"/>
  </si>
  <si>
    <t>EK5001A</t>
    <phoneticPr fontId="2"/>
  </si>
  <si>
    <t>車体検出器</t>
    <rPh sb="0" eb="2">
      <t>シャタイ</t>
    </rPh>
    <rPh sb="2" eb="4">
      <t>ケンシュツ</t>
    </rPh>
    <phoneticPr fontId="2"/>
  </si>
  <si>
    <t>EK5810A</t>
    <phoneticPr fontId="2"/>
  </si>
  <si>
    <t>信号灯（二位）</t>
    <rPh sb="0" eb="3">
      <t>シンゴウトウ</t>
    </rPh>
    <rPh sb="4" eb="5">
      <t>ニ</t>
    </rPh>
    <rPh sb="5" eb="6">
      <t>イ</t>
    </rPh>
    <phoneticPr fontId="2"/>
  </si>
  <si>
    <t>SGL-P</t>
    <phoneticPr fontId="2"/>
  </si>
  <si>
    <t>EK5570A</t>
    <phoneticPr fontId="2"/>
  </si>
  <si>
    <t>警報灯(回転）</t>
    <rPh sb="0" eb="3">
      <t>ケイホウトウ</t>
    </rPh>
    <rPh sb="4" eb="6">
      <t>カイテン</t>
    </rPh>
    <phoneticPr fontId="2"/>
  </si>
  <si>
    <t>RSL</t>
    <phoneticPr fontId="2"/>
  </si>
  <si>
    <t>EK55６7A</t>
    <phoneticPr fontId="2"/>
  </si>
  <si>
    <t>満空灯（壁付、入口）</t>
    <rPh sb="0" eb="3">
      <t>マンクウトウ</t>
    </rPh>
    <rPh sb="4" eb="6">
      <t>カベツキ</t>
    </rPh>
    <rPh sb="7" eb="9">
      <t>イリグチ</t>
    </rPh>
    <phoneticPr fontId="2"/>
  </si>
  <si>
    <t>SGL-W</t>
    <phoneticPr fontId="2"/>
  </si>
  <si>
    <t>EK5564C</t>
    <phoneticPr fontId="2"/>
  </si>
  <si>
    <t>信号灯、警報灯の質量は天井吊り金具を含まない最大値。</t>
    <phoneticPr fontId="2"/>
  </si>
  <si>
    <t>ローカル制御盤は車体検出器1台を含む。</t>
    <rPh sb="4" eb="7">
      <t>セイギョバン</t>
    </rPh>
    <rPh sb="8" eb="13">
      <t>シャタイケンシュツキ</t>
    </rPh>
    <rPh sb="14" eb="15">
      <t>ダイ</t>
    </rPh>
    <rPh sb="16" eb="17">
      <t>フク</t>
    </rPh>
    <phoneticPr fontId="2"/>
  </si>
  <si>
    <t>発券機（駐車場管制装置）</t>
    <rPh sb="0" eb="3">
      <t>ハッケンキ</t>
    </rPh>
    <rPh sb="4" eb="7">
      <t>チュウシャジョウ</t>
    </rPh>
    <rPh sb="7" eb="11">
      <t>カンセイソウチ</t>
    </rPh>
    <phoneticPr fontId="2"/>
  </si>
  <si>
    <t>https://www.signal.co.jp/products/parking/parking_isp10/</t>
    <phoneticPr fontId="2"/>
  </si>
  <si>
    <t>発券機</t>
    <rPh sb="0" eb="3">
      <t>ハッケンキ</t>
    </rPh>
    <phoneticPr fontId="2"/>
  </si>
  <si>
    <t>TIM201J</t>
    <phoneticPr fontId="2"/>
  </si>
  <si>
    <t>精算機（カードリーダ）</t>
    <rPh sb="0" eb="3">
      <t>セイサンキ</t>
    </rPh>
    <phoneticPr fontId="2"/>
  </si>
  <si>
    <t>ACT206J</t>
    <phoneticPr fontId="2"/>
  </si>
  <si>
    <t>カーゲート本体</t>
    <rPh sb="5" eb="7">
      <t>ホンタイ</t>
    </rPh>
    <phoneticPr fontId="2"/>
  </si>
  <si>
    <t>CGT-1</t>
    <phoneticPr fontId="2"/>
  </si>
  <si>
    <t>EL5622E-SLZ</t>
    <phoneticPr fontId="2"/>
  </si>
  <si>
    <t>バーキャッチャ</t>
    <phoneticPr fontId="2"/>
  </si>
  <si>
    <t>AL50</t>
    <phoneticPr fontId="2"/>
  </si>
  <si>
    <t>カーゲート本体にはバーは含まない。</t>
    <rPh sb="5" eb="7">
      <t>ホンタイ</t>
    </rPh>
    <rPh sb="12" eb="13">
      <t>フク</t>
    </rPh>
    <phoneticPr fontId="2"/>
  </si>
  <si>
    <t>制御装置（防犯・入退室管理装置）</t>
    <rPh sb="0" eb="4">
      <t>セイギョソウチ</t>
    </rPh>
    <rPh sb="5" eb="7">
      <t>ボウハン</t>
    </rPh>
    <rPh sb="8" eb="11">
      <t>ニュウタイシツ</t>
    </rPh>
    <rPh sb="11" eb="13">
      <t>カンリ</t>
    </rPh>
    <rPh sb="13" eb="15">
      <t>ソウチ</t>
    </rPh>
    <phoneticPr fontId="2"/>
  </si>
  <si>
    <t>p.23</t>
    <phoneticPr fontId="2"/>
  </si>
  <si>
    <t>制御装置（電気錠コントロール盤）</t>
    <rPh sb="0" eb="4">
      <t>セイギョソウチ</t>
    </rPh>
    <rPh sb="5" eb="8">
      <t>デンキジョウ</t>
    </rPh>
    <rPh sb="14" eb="15">
      <t>バン</t>
    </rPh>
    <phoneticPr fontId="2"/>
  </si>
  <si>
    <t>EKG63130</t>
    <phoneticPr fontId="2"/>
  </si>
  <si>
    <t>制御装置（ゲートコントロール盤）</t>
    <rPh sb="0" eb="4">
      <t>セイギョソウチ</t>
    </rPh>
    <rPh sb="14" eb="15">
      <t>バン</t>
    </rPh>
    <phoneticPr fontId="2"/>
  </si>
  <si>
    <t>EKG63310</t>
    <phoneticPr fontId="2"/>
  </si>
  <si>
    <t>ICカードリーダ</t>
    <phoneticPr fontId="2"/>
  </si>
  <si>
    <t>EKRS2210+111210</t>
    <phoneticPr fontId="2"/>
  </si>
  <si>
    <t>ICカードリーダ（液晶付）</t>
    <rPh sb="9" eb="12">
      <t>エキショウツ</t>
    </rPh>
    <phoneticPr fontId="2"/>
  </si>
  <si>
    <t>BM-ER165210</t>
    <phoneticPr fontId="2"/>
  </si>
  <si>
    <t>その他の機器（防犯・入退室管理装置）</t>
    <rPh sb="2" eb="3">
      <t>タ</t>
    </rPh>
    <rPh sb="4" eb="6">
      <t>キキ</t>
    </rPh>
    <rPh sb="7" eb="9">
      <t>ボウハン</t>
    </rPh>
    <rPh sb="10" eb="13">
      <t>ニュウタイシツ</t>
    </rPh>
    <rPh sb="13" eb="15">
      <t>カンリ</t>
    </rPh>
    <rPh sb="15" eb="17">
      <t>ソウチ</t>
    </rPh>
    <phoneticPr fontId="2"/>
  </si>
  <si>
    <t>クマヒラ</t>
    <phoneticPr fontId="2"/>
  </si>
  <si>
    <t>https://www.kumahira.co.jp/products/system/</t>
    <phoneticPr fontId="2"/>
  </si>
  <si>
    <t>ユニゲートN型</t>
    <rPh sb="6" eb="7">
      <t>ガタ</t>
    </rPh>
    <phoneticPr fontId="2"/>
  </si>
  <si>
    <t>キーボックス</t>
    <phoneticPr fontId="2"/>
  </si>
  <si>
    <t>キーデポジット2</t>
    <phoneticPr fontId="2"/>
  </si>
  <si>
    <t>GG2-NC3-N1A</t>
    <phoneticPr fontId="2"/>
  </si>
  <si>
    <t>セキュリティゲートは通路を挟んだ1対の質量を示す。</t>
    <rPh sb="10" eb="12">
      <t>ツウロ</t>
    </rPh>
    <rPh sb="13" eb="14">
      <t>ハサ</t>
    </rPh>
    <rPh sb="17" eb="18">
      <t>ツイ</t>
    </rPh>
    <rPh sb="19" eb="21">
      <t>シツリョウ</t>
    </rPh>
    <rPh sb="22" eb="23">
      <t>シメ</t>
    </rPh>
    <phoneticPr fontId="2"/>
  </si>
  <si>
    <t>キーボックスは50ボックスの例を示す。</t>
    <rPh sb="14" eb="15">
      <t>レイ</t>
    </rPh>
    <rPh sb="16" eb="17">
      <t>シメ</t>
    </rPh>
    <phoneticPr fontId="2"/>
  </si>
  <si>
    <t>受信機（自動火災報知装置）</t>
    <rPh sb="0" eb="3">
      <t>ジュシンキ</t>
    </rPh>
    <rPh sb="4" eb="8">
      <t>ジドウカサイ</t>
    </rPh>
    <rPh sb="8" eb="12">
      <t>ホウチソウチ</t>
    </rPh>
    <phoneticPr fontId="2"/>
  </si>
  <si>
    <t>副受信機・表示装置</t>
    <rPh sb="0" eb="4">
      <t>フクジュシンキ</t>
    </rPh>
    <rPh sb="5" eb="9">
      <t>ヒョウジソウチ</t>
    </rPh>
    <phoneticPr fontId="2"/>
  </si>
  <si>
    <t>p.42-44,86,122,124</t>
    <phoneticPr fontId="2"/>
  </si>
  <si>
    <t>P型1級50回線受信機</t>
    <rPh sb="1" eb="2">
      <t>ガタ</t>
    </rPh>
    <rPh sb="3" eb="4">
      <t>キュウ</t>
    </rPh>
    <rPh sb="6" eb="8">
      <t>カイセン</t>
    </rPh>
    <rPh sb="8" eb="11">
      <t>ジュシンキ</t>
    </rPh>
    <phoneticPr fontId="2"/>
  </si>
  <si>
    <t>RPW-AAW50Y</t>
    <phoneticPr fontId="2"/>
  </si>
  <si>
    <t>P型2級5回線受信機</t>
    <rPh sb="1" eb="2">
      <t>ガタ</t>
    </rPh>
    <rPh sb="3" eb="4">
      <t>キュウ</t>
    </rPh>
    <rPh sb="5" eb="7">
      <t>カイセン</t>
    </rPh>
    <rPh sb="7" eb="10">
      <t>ジュシンキ</t>
    </rPh>
    <phoneticPr fontId="2"/>
  </si>
  <si>
    <t>HAV-EAW05</t>
    <phoneticPr fontId="2"/>
  </si>
  <si>
    <t>P型50回線表示盤</t>
    <rPh sb="1" eb="2">
      <t>ガタ</t>
    </rPh>
    <rPh sb="4" eb="6">
      <t>カイセン</t>
    </rPh>
    <rPh sb="6" eb="9">
      <t>ヒョウジバン</t>
    </rPh>
    <phoneticPr fontId="2"/>
  </si>
  <si>
    <t>PEX-50H</t>
    <phoneticPr fontId="2"/>
  </si>
  <si>
    <t>GR型受信機（小、壁掛）</t>
    <rPh sb="2" eb="3">
      <t>ガタ</t>
    </rPh>
    <rPh sb="3" eb="6">
      <t>ジュシンキ</t>
    </rPh>
    <rPh sb="7" eb="8">
      <t>ショウ</t>
    </rPh>
    <rPh sb="9" eb="11">
      <t>カベカ</t>
    </rPh>
    <phoneticPr fontId="2"/>
  </si>
  <si>
    <t>HRR-AAW510</t>
    <phoneticPr fontId="2"/>
  </si>
  <si>
    <t>GR型受信機（中、壁掛）</t>
    <rPh sb="2" eb="3">
      <t>ガタ</t>
    </rPh>
    <rPh sb="3" eb="6">
      <t>ジュシンキ</t>
    </rPh>
    <rPh sb="7" eb="8">
      <t>チュウ</t>
    </rPh>
    <rPh sb="9" eb="11">
      <t>カベカ</t>
    </rPh>
    <phoneticPr fontId="2"/>
  </si>
  <si>
    <t>HRR-AAW1016</t>
    <phoneticPr fontId="2"/>
  </si>
  <si>
    <t>GR型受信機（大、自立）</t>
    <rPh sb="2" eb="3">
      <t>ガタ</t>
    </rPh>
    <rPh sb="3" eb="6">
      <t>ジュシンキ</t>
    </rPh>
    <rPh sb="7" eb="8">
      <t>ダイ</t>
    </rPh>
    <rPh sb="9" eb="11">
      <t>ジリツ</t>
    </rPh>
    <phoneticPr fontId="2"/>
  </si>
  <si>
    <t>HRU-AAS1020</t>
    <phoneticPr fontId="2"/>
  </si>
  <si>
    <t>中継盤</t>
    <rPh sb="0" eb="2">
      <t>チュウケイ</t>
    </rPh>
    <rPh sb="2" eb="3">
      <t>バン</t>
    </rPh>
    <phoneticPr fontId="2"/>
  </si>
  <si>
    <t>CMA-AAW1020</t>
    <phoneticPr fontId="2"/>
  </si>
  <si>
    <t>GR型受信機（小、壁掛）は510アドレス、（中、壁掛）は8系統1016アドレス、（大、自立）は分散型4系統の例（最大129,540アドレス）を示す。</t>
    <rPh sb="2" eb="3">
      <t>ガタ</t>
    </rPh>
    <rPh sb="3" eb="6">
      <t>ジュシンキ</t>
    </rPh>
    <rPh sb="7" eb="8">
      <t>ショウ</t>
    </rPh>
    <rPh sb="9" eb="11">
      <t>カベカ</t>
    </rPh>
    <rPh sb="22" eb="23">
      <t>チュウ</t>
    </rPh>
    <rPh sb="24" eb="26">
      <t>カベカ</t>
    </rPh>
    <rPh sb="29" eb="31">
      <t>ケイトウ</t>
    </rPh>
    <rPh sb="41" eb="42">
      <t>ダイ</t>
    </rPh>
    <rPh sb="43" eb="45">
      <t>ジリツ</t>
    </rPh>
    <rPh sb="47" eb="50">
      <t>ブンサンガタ</t>
    </rPh>
    <rPh sb="51" eb="53">
      <t>ケイトウ</t>
    </rPh>
    <rPh sb="54" eb="55">
      <t>レイ</t>
    </rPh>
    <rPh sb="56" eb="58">
      <t>サイダイ</t>
    </rPh>
    <rPh sb="71" eb="72">
      <t>シメ</t>
    </rPh>
    <phoneticPr fontId="2"/>
  </si>
  <si>
    <t>感知器（自動火災報知装置）</t>
    <rPh sb="0" eb="3">
      <t>カンチキ</t>
    </rPh>
    <rPh sb="4" eb="8">
      <t>ジドウカサイ</t>
    </rPh>
    <rPh sb="8" eb="12">
      <t>ホウチソウチ</t>
    </rPh>
    <phoneticPr fontId="2"/>
  </si>
  <si>
    <t>p.133,147,159</t>
    <phoneticPr fontId="2"/>
  </si>
  <si>
    <t>スポット型感知器</t>
    <rPh sb="4" eb="5">
      <t>ガタ</t>
    </rPh>
    <rPh sb="5" eb="8">
      <t>カンチキ</t>
    </rPh>
    <phoneticPr fontId="2"/>
  </si>
  <si>
    <t>Φ100.0</t>
    <phoneticPr fontId="2"/>
  </si>
  <si>
    <t>SLW-1RLYA</t>
    <phoneticPr fontId="2"/>
  </si>
  <si>
    <t>P型1級発信機</t>
    <rPh sb="1" eb="2">
      <t>ガタ</t>
    </rPh>
    <rPh sb="3" eb="4">
      <t>キュウ</t>
    </rPh>
    <rPh sb="4" eb="7">
      <t>ハッシンキ</t>
    </rPh>
    <phoneticPr fontId="2"/>
  </si>
  <si>
    <t>Φ140.0</t>
    <phoneticPr fontId="2"/>
  </si>
  <si>
    <t>PRK-1R</t>
    <phoneticPr fontId="2"/>
  </si>
  <si>
    <t>音響装置</t>
    <rPh sb="0" eb="4">
      <t>オンキョウソウチ</t>
    </rPh>
    <phoneticPr fontId="2"/>
  </si>
  <si>
    <t>Φ150.0</t>
    <phoneticPr fontId="2"/>
  </si>
  <si>
    <t>FBB-150ID</t>
    <phoneticPr fontId="2"/>
  </si>
  <si>
    <t>連動制御器（自動閉鎖装置・自動閉鎖機構）</t>
    <rPh sb="0" eb="5">
      <t>レンドウセイギョキ</t>
    </rPh>
    <rPh sb="6" eb="12">
      <t>ジドウヘイサソウチ</t>
    </rPh>
    <rPh sb="13" eb="17">
      <t>ジドウヘイサ</t>
    </rPh>
    <rPh sb="17" eb="19">
      <t>キコウ</t>
    </rPh>
    <phoneticPr fontId="2"/>
  </si>
  <si>
    <t>p.303</t>
    <phoneticPr fontId="2"/>
  </si>
  <si>
    <t>連動制御盤</t>
    <rPh sb="0" eb="2">
      <t>レンドウ</t>
    </rPh>
    <rPh sb="2" eb="5">
      <t>セイギョバン</t>
    </rPh>
    <phoneticPr fontId="2"/>
  </si>
  <si>
    <t>RCP-EBW01</t>
    <phoneticPr fontId="2"/>
  </si>
  <si>
    <t>自動閉鎖装置（ラッチ式）</t>
    <rPh sb="0" eb="4">
      <t>ジドウヘイサ</t>
    </rPh>
    <rPh sb="4" eb="6">
      <t>ソウチ</t>
    </rPh>
    <rPh sb="10" eb="11">
      <t>シキ</t>
    </rPh>
    <phoneticPr fontId="2"/>
  </si>
  <si>
    <t>ARS-B104</t>
    <phoneticPr fontId="2"/>
  </si>
  <si>
    <t>非常放送装置（非常警報装置）</t>
    <rPh sb="0" eb="4">
      <t>ヒジョウホウソウ</t>
    </rPh>
    <rPh sb="4" eb="6">
      <t>ソウチ</t>
    </rPh>
    <rPh sb="7" eb="13">
      <t>ヒジョウケイホウソウチ</t>
    </rPh>
    <phoneticPr fontId="2"/>
  </si>
  <si>
    <t>増幅器、マイクロホン、スピーカ</t>
    <rPh sb="0" eb="3">
      <t>ゾウフクキ</t>
    </rPh>
    <phoneticPr fontId="2"/>
  </si>
  <si>
    <t>p.46,61</t>
    <phoneticPr fontId="2"/>
  </si>
  <si>
    <t>増幅器（壁掛20回線）</t>
    <rPh sb="0" eb="3">
      <t>ゾウフクキ</t>
    </rPh>
    <rPh sb="4" eb="6">
      <t>カベカ</t>
    </rPh>
    <rPh sb="8" eb="10">
      <t>カイセン</t>
    </rPh>
    <phoneticPr fontId="2"/>
  </si>
  <si>
    <t>WK-EK330</t>
    <phoneticPr fontId="2"/>
  </si>
  <si>
    <t>増幅器（自立・中）</t>
    <rPh sb="0" eb="3">
      <t>ゾウフクキ</t>
    </rPh>
    <rPh sb="4" eb="6">
      <t>ジリツ</t>
    </rPh>
    <rPh sb="7" eb="8">
      <t>チュウ</t>
    </rPh>
    <phoneticPr fontId="2"/>
  </si>
  <si>
    <t>WL-8000A</t>
    <phoneticPr fontId="2"/>
  </si>
  <si>
    <t>増幅器（自立・大）</t>
    <rPh sb="0" eb="3">
      <t>ゾウフクキ</t>
    </rPh>
    <rPh sb="4" eb="6">
      <t>ジリツ</t>
    </rPh>
    <rPh sb="7" eb="8">
      <t>ダイ</t>
    </rPh>
    <phoneticPr fontId="2"/>
  </si>
  <si>
    <t>WL-8500A</t>
    <phoneticPr fontId="2"/>
  </si>
  <si>
    <t>増幅器は非常操作ユニット（マイクロホン附属）、電源制御ユニット、入出力制御ユニットを含む。</t>
    <rPh sb="0" eb="3">
      <t>ゾウフクキ</t>
    </rPh>
    <rPh sb="4" eb="8">
      <t>ヒジョウソウサ</t>
    </rPh>
    <rPh sb="19" eb="21">
      <t>フゾク</t>
    </rPh>
    <rPh sb="23" eb="27">
      <t>デンゲンセイギョ</t>
    </rPh>
    <rPh sb="32" eb="37">
      <t>ニュウシュツリョクセイギョ</t>
    </rPh>
    <rPh sb="42" eb="43">
      <t>フク</t>
    </rPh>
    <phoneticPr fontId="2"/>
  </si>
  <si>
    <t>受信機（ガス漏れ火災警報装置）</t>
    <rPh sb="0" eb="3">
      <t>ジュシンキ</t>
    </rPh>
    <rPh sb="6" eb="7">
      <t>モ</t>
    </rPh>
    <rPh sb="8" eb="10">
      <t>カサイ</t>
    </rPh>
    <rPh sb="10" eb="14">
      <t>ケイホウソウチ</t>
    </rPh>
    <phoneticPr fontId="2"/>
  </si>
  <si>
    <t>p.283-288</t>
    <phoneticPr fontId="2"/>
  </si>
  <si>
    <t>受信機（壁掛、50回線）</t>
    <rPh sb="0" eb="3">
      <t>ジュシンキ</t>
    </rPh>
    <rPh sb="4" eb="6">
      <t>カベカ</t>
    </rPh>
    <rPh sb="9" eb="11">
      <t>カイセン</t>
    </rPh>
    <phoneticPr fontId="2"/>
  </si>
  <si>
    <t>PGW-AAW50</t>
    <phoneticPr fontId="2"/>
  </si>
  <si>
    <t>受信機（自立、100回線）</t>
    <rPh sb="0" eb="3">
      <t>ジュシンキ</t>
    </rPh>
    <rPh sb="4" eb="6">
      <t>ジリツ</t>
    </rPh>
    <rPh sb="10" eb="12">
      <t>カイセン</t>
    </rPh>
    <phoneticPr fontId="2"/>
  </si>
  <si>
    <t>PGW-AAS100</t>
    <phoneticPr fontId="2"/>
  </si>
  <si>
    <t>CGW-12A-5</t>
    <phoneticPr fontId="2"/>
  </si>
  <si>
    <t>ガス漏れ検知器</t>
    <rPh sb="2" eb="3">
      <t>モ</t>
    </rPh>
    <rPh sb="4" eb="7">
      <t>ケンチキ</t>
    </rPh>
    <phoneticPr fontId="2"/>
  </si>
  <si>
    <t>Φ120.0</t>
    <phoneticPr fontId="2"/>
  </si>
  <si>
    <t>YF-517D</t>
    <phoneticPr fontId="2"/>
  </si>
  <si>
    <t>中継器、検知器は都市ガスの例。検知器はhttps://www.yazaki-group.com/gas/products/cityg/cgm/7547/index.htmlによる。</t>
    <rPh sb="0" eb="3">
      <t>チュウケイキ</t>
    </rPh>
    <rPh sb="4" eb="7">
      <t>ケンチキ</t>
    </rPh>
    <rPh sb="8" eb="10">
      <t>トシ</t>
    </rPh>
    <rPh sb="13" eb="14">
      <t>レイ</t>
    </rPh>
    <rPh sb="15" eb="18">
      <t>ケンチキ</t>
    </rPh>
    <phoneticPr fontId="2"/>
  </si>
  <si>
    <t>p.1377</t>
    <phoneticPr fontId="2"/>
  </si>
  <si>
    <t>警報盤(5窓)</t>
    <rPh sb="0" eb="3">
      <t>ケイホウバン</t>
    </rPh>
    <rPh sb="5" eb="6">
      <t>マド</t>
    </rPh>
    <phoneticPr fontId="2"/>
  </si>
  <si>
    <t>警報盤(15窓)</t>
    <rPh sb="0" eb="3">
      <t>ケイホウバン</t>
    </rPh>
    <rPh sb="6" eb="7">
      <t>マド</t>
    </rPh>
    <phoneticPr fontId="2"/>
  </si>
  <si>
    <t>警報盤(25窓)</t>
    <rPh sb="0" eb="3">
      <t>ケイホウバン</t>
    </rPh>
    <rPh sb="6" eb="7">
      <t>マド</t>
    </rPh>
    <phoneticPr fontId="2"/>
  </si>
  <si>
    <t>壁掛け盤。</t>
    <rPh sb="0" eb="2">
      <t>カベカ</t>
    </rPh>
    <rPh sb="3" eb="4">
      <t>バン</t>
    </rPh>
    <phoneticPr fontId="2"/>
  </si>
  <si>
    <t>無電圧a接点入力、個別移報出力の例。</t>
    <rPh sb="0" eb="3">
      <t>ムデンアツ</t>
    </rPh>
    <rPh sb="4" eb="6">
      <t>セッテン</t>
    </rPh>
    <rPh sb="6" eb="8">
      <t>ニュウリョク</t>
    </rPh>
    <rPh sb="9" eb="11">
      <t>コベツ</t>
    </rPh>
    <rPh sb="11" eb="13">
      <t>イホウ</t>
    </rPh>
    <rPh sb="13" eb="15">
      <t>シュツリョク</t>
    </rPh>
    <rPh sb="16" eb="17">
      <t>レイ</t>
    </rPh>
    <phoneticPr fontId="2"/>
  </si>
  <si>
    <t>簡易形監視制御装置</t>
    <rPh sb="0" eb="3">
      <t>カンイガタ</t>
    </rPh>
    <rPh sb="3" eb="9">
      <t>カンシセイギョソウチ</t>
    </rPh>
    <phoneticPr fontId="2"/>
  </si>
  <si>
    <t>アズビル</t>
    <phoneticPr fontId="2"/>
  </si>
  <si>
    <t>https://www.azbil.com/jp/product/building/document/specsheet/AS-1005.pdf</t>
    <phoneticPr fontId="2"/>
  </si>
  <si>
    <t>監視操作装置は専用盤タイプを示し、信号処理装置を含む。</t>
    <rPh sb="0" eb="4">
      <t>カンシソウサ</t>
    </rPh>
    <rPh sb="4" eb="6">
      <t>ソウチ</t>
    </rPh>
    <rPh sb="7" eb="9">
      <t>センヨウ</t>
    </rPh>
    <rPh sb="9" eb="10">
      <t>バン</t>
    </rPh>
    <rPh sb="14" eb="15">
      <t>シメ</t>
    </rPh>
    <rPh sb="17" eb="19">
      <t>シンゴウ</t>
    </rPh>
    <rPh sb="19" eb="21">
      <t>ショリ</t>
    </rPh>
    <rPh sb="21" eb="23">
      <t>ソウチ</t>
    </rPh>
    <rPh sb="24" eb="25">
      <t>フク</t>
    </rPh>
    <phoneticPr fontId="2"/>
  </si>
  <si>
    <t>E</t>
    <phoneticPr fontId="2"/>
  </si>
  <si>
    <t>ディスプレイ</t>
    <phoneticPr fontId="2"/>
  </si>
  <si>
    <t>記録装置</t>
    <rPh sb="0" eb="4">
      <t>キロクソウチ</t>
    </rPh>
    <phoneticPr fontId="2"/>
  </si>
  <si>
    <t>各種製造者カタログ</t>
    <rPh sb="0" eb="2">
      <t>カクシュ</t>
    </rPh>
    <rPh sb="2" eb="5">
      <t>セイゾウシャ</t>
    </rPh>
    <phoneticPr fontId="2"/>
  </si>
  <si>
    <t>印字装置</t>
    <rPh sb="0" eb="4">
      <t>インジソウチ</t>
    </rPh>
    <phoneticPr fontId="2"/>
  </si>
  <si>
    <t>アズビル社は監視操作装置として、パソコンの下限仕様を規定（https://www.azbil.com/jp/product/building/document/specsheet/AS-997.pdf）しており、ここではD社ワークステーションの例（Precision 3680タワーワークステーションの最大重量）を示す。</t>
    <rPh sb="4" eb="5">
      <t>シャ</t>
    </rPh>
    <rPh sb="6" eb="10">
      <t>カンシソウサ</t>
    </rPh>
    <rPh sb="10" eb="12">
      <t>ソウチ</t>
    </rPh>
    <rPh sb="21" eb="23">
      <t>カゲン</t>
    </rPh>
    <rPh sb="23" eb="25">
      <t>シヨウ</t>
    </rPh>
    <rPh sb="26" eb="28">
      <t>キテイ</t>
    </rPh>
    <rPh sb="111" eb="112">
      <t>シャ</t>
    </rPh>
    <rPh sb="122" eb="123">
      <t>レイ</t>
    </rPh>
    <rPh sb="151" eb="155">
      <t>サイダイジュウリョウ</t>
    </rPh>
    <rPh sb="157" eb="158">
      <t>シメ</t>
    </rPh>
    <phoneticPr fontId="2"/>
  </si>
  <si>
    <t>同上に従い、3840×2140(4K)対応、27インチモニタU2723QEの例を示す。</t>
    <rPh sb="0" eb="2">
      <t>ドウジョウ</t>
    </rPh>
    <rPh sb="3" eb="4">
      <t>シタガ</t>
    </rPh>
    <rPh sb="19" eb="21">
      <t>タイオウ</t>
    </rPh>
    <rPh sb="38" eb="39">
      <t>レイ</t>
    </rPh>
    <rPh sb="40" eb="41">
      <t>シメ</t>
    </rPh>
    <phoneticPr fontId="2"/>
  </si>
  <si>
    <t>特に指定が無いため、Canon社A4,A3対応カラーレーザプリンター（液晶パネル付き）LBP863Ciの例を示す。</t>
    <rPh sb="0" eb="1">
      <t>トク</t>
    </rPh>
    <rPh sb="2" eb="4">
      <t>シテイ</t>
    </rPh>
    <rPh sb="5" eb="6">
      <t>ナ</t>
    </rPh>
    <rPh sb="15" eb="16">
      <t>シャ</t>
    </rPh>
    <rPh sb="21" eb="23">
      <t>タイオウ</t>
    </rPh>
    <rPh sb="35" eb="37">
      <t>エキショウ</t>
    </rPh>
    <rPh sb="40" eb="41">
      <t>ツ</t>
    </rPh>
    <rPh sb="52" eb="53">
      <t>レイ</t>
    </rPh>
    <rPh sb="54" eb="55">
      <t>シメ</t>
    </rPh>
    <phoneticPr fontId="2"/>
  </si>
  <si>
    <t>信号処理装置</t>
    <rPh sb="0" eb="4">
      <t>シンゴウショリ</t>
    </rPh>
    <rPh sb="4" eb="6">
      <t>ソウチ</t>
    </rPh>
    <phoneticPr fontId="2"/>
  </si>
  <si>
    <t>https://www.azbil.com/jp/product/building/document/specsheet/AS-997.pdf</t>
    <phoneticPr fontId="2"/>
  </si>
  <si>
    <t>統合コントローラ</t>
    <rPh sb="0" eb="2">
      <t>トウゴウ</t>
    </rPh>
    <phoneticPr fontId="2"/>
  </si>
  <si>
    <t>汎用コントローラ</t>
    <rPh sb="0" eb="2">
      <t>ハンヨウ</t>
    </rPh>
    <phoneticPr fontId="2"/>
  </si>
  <si>
    <t>汎用コントローラは同社ジェネラルコントローラ（空調設備用コントローラ）を示す。</t>
    <rPh sb="0" eb="2">
      <t>ハンヨウ</t>
    </rPh>
    <rPh sb="9" eb="11">
      <t>ドウシャ</t>
    </rPh>
    <rPh sb="23" eb="25">
      <t>クウチョウ</t>
    </rPh>
    <rPh sb="25" eb="27">
      <t>セツビ</t>
    </rPh>
    <rPh sb="27" eb="28">
      <t>ヨウ</t>
    </rPh>
    <rPh sb="36" eb="37">
      <t>シメ</t>
    </rPh>
    <phoneticPr fontId="2"/>
  </si>
  <si>
    <t>子時計と同等とした</t>
    <phoneticPr fontId="2"/>
  </si>
  <si>
    <t>出退表示装置と同等とした</t>
    <rPh sb="0" eb="2">
      <t>シュッタイ</t>
    </rPh>
    <rPh sb="2" eb="4">
      <t>ヒョウジ</t>
    </rPh>
    <rPh sb="4" eb="6">
      <t>ソウチ</t>
    </rPh>
    <phoneticPr fontId="2"/>
  </si>
  <si>
    <t>交換装置と同等とした</t>
    <rPh sb="0" eb="2">
      <t>コウカン</t>
    </rPh>
    <rPh sb="2" eb="4">
      <t>ソウチ</t>
    </rPh>
    <phoneticPr fontId="2"/>
  </si>
  <si>
    <t>スイッチと同等とした</t>
    <phoneticPr fontId="2"/>
  </si>
  <si>
    <t>Hi型増幅器と同等とした</t>
    <rPh sb="2" eb="3">
      <t>ガタ</t>
    </rPh>
    <rPh sb="3" eb="6">
      <t>ゾウフクキ</t>
    </rPh>
    <phoneticPr fontId="2"/>
  </si>
  <si>
    <t>Hi型スピーカと同等とした</t>
    <rPh sb="2" eb="3">
      <t>ガタ</t>
    </rPh>
    <phoneticPr fontId="2"/>
  </si>
  <si>
    <t>ボタン電話装置（主装置総数24～96・電話機局数12～16の平均値)</t>
    <rPh sb="3" eb="5">
      <t>デンワ</t>
    </rPh>
    <rPh sb="5" eb="7">
      <t>ソウチ</t>
    </rPh>
    <rPh sb="8" eb="11">
      <t>シュソウチ</t>
    </rPh>
    <rPh sb="11" eb="13">
      <t>ソウスウ</t>
    </rPh>
    <rPh sb="19" eb="22">
      <t>デンワキ</t>
    </rPh>
    <rPh sb="22" eb="23">
      <t>キョク</t>
    </rPh>
    <rPh sb="23" eb="24">
      <t>スウ</t>
    </rPh>
    <rPh sb="30" eb="33">
      <t>ヘイキンチ</t>
    </rPh>
    <phoneticPr fontId="2"/>
  </si>
  <si>
    <t>プロジェクタと同等とした</t>
    <phoneticPr fontId="2"/>
  </si>
  <si>
    <t>トイレ等呼出装置と同等とした</t>
    <rPh sb="3" eb="4">
      <t>トウ</t>
    </rPh>
    <rPh sb="4" eb="6">
      <t>ヨビダシ</t>
    </rPh>
    <rPh sb="6" eb="8">
      <t>ソウチ</t>
    </rPh>
    <phoneticPr fontId="2"/>
  </si>
  <si>
    <t>テレビインターホンと同等とした</t>
    <phoneticPr fontId="2"/>
  </si>
  <si>
    <t>機器収容箱と同等とした</t>
    <rPh sb="0" eb="2">
      <t>キキ</t>
    </rPh>
    <rPh sb="2" eb="4">
      <t>シュウヨウ</t>
    </rPh>
    <rPh sb="4" eb="5">
      <t>バコ</t>
    </rPh>
    <phoneticPr fontId="2"/>
  </si>
  <si>
    <t>入退室カードリーダと同等とした</t>
    <rPh sb="0" eb="3">
      <t>ニュウタイシツ</t>
    </rPh>
    <phoneticPr fontId="2"/>
  </si>
  <si>
    <t>https://www2.panasonic.biz/jp/energy/solar_industrial/</t>
    <phoneticPr fontId="2"/>
  </si>
  <si>
    <t>https://b2b-api.panasonic.eu/ja/media_stream/d8_emd_pim/media/5414</t>
    <phoneticPr fontId="2"/>
  </si>
  <si>
    <t>https://esctlg.panasonic.biz/iportal/oc.do?c=SSCT1B267&amp;p=1&amp;v=PEWJ0001</t>
    <phoneticPr fontId="2"/>
  </si>
  <si>
    <t>https://panasonic.jp/diga/p-db/DMR-4X1002_spec.html</t>
    <phoneticPr fontId="2"/>
  </si>
  <si>
    <t>https://connect.panasonic.com/jp-ja/products-services/projector/lineup/req15/spec</t>
    <phoneticPr fontId="2"/>
  </si>
  <si>
    <t>https://connect.panasonic.com/jp-ja/products-services/prodisplays/lineup/sq2h/spec</t>
    <phoneticPr fontId="2"/>
  </si>
  <si>
    <t>https://www2.panasonic.biz/jp/densetsu/haikan/conduit/metal_flexible_conduit/flexible_resin_conduit.html</t>
    <phoneticPr fontId="2"/>
  </si>
  <si>
    <t>https://esctlg.panasonic.biz/iportal/oc.do?c=ZFCT1A309&amp;p=1&amp;v=PEWJ0001</t>
    <phoneticPr fontId="2"/>
  </si>
  <si>
    <t>https://esctlg.panasonic.biz/iportal/oc.do?c=ZFCT1A308&amp;p=1&amp;v=PEWJ0001</t>
    <phoneticPr fontId="2"/>
  </si>
  <si>
    <t>https://esctlg.panasonic.biz/iportal/oc.do?c=SSCT1B266&amp;p=11&amp;v=PEWJ0001</t>
    <phoneticPr fontId="2"/>
  </si>
  <si>
    <t>https://esctlg.panasonic.biz/iportal/oc.do?c=ZFCT1A309&amp;p=1166&amp;v=PEWJ0001</t>
    <phoneticPr fontId="2"/>
  </si>
  <si>
    <t>https://www2.panasonic.biz/jp/energy/elseev/</t>
    <phoneticPr fontId="2"/>
  </si>
  <si>
    <t>SF6排出量原単位
（物量あたり)</t>
    <rPh sb="3" eb="6">
      <t>ハイシュツリョウ</t>
    </rPh>
    <rPh sb="6" eb="9">
      <t>ゲンタンイ</t>
    </rPh>
    <rPh sb="11" eb="13">
      <t>ブツリョウ</t>
    </rPh>
    <phoneticPr fontId="2"/>
  </si>
  <si>
    <t>GHG排出量原単位
(購入者価格あたり）</t>
    <rPh sb="3" eb="6">
      <t>ハイシュツリョウ</t>
    </rPh>
    <rPh sb="6" eb="9">
      <t>ゲンタンイ</t>
    </rPh>
    <rPh sb="11" eb="16">
      <t>コウニュウシャカカク</t>
    </rPh>
    <phoneticPr fontId="2"/>
  </si>
  <si>
    <t>SF6排出量原単位
(購入者価格あたり）</t>
    <rPh sb="3" eb="6">
      <t>ハイシュツリョウ</t>
    </rPh>
    <rPh sb="6" eb="9">
      <t>ゲンタンイ</t>
    </rPh>
    <rPh sb="11" eb="16">
      <t>コウニュウシャカカク</t>
    </rPh>
    <phoneticPr fontId="2"/>
  </si>
  <si>
    <r>
      <t xml:space="preserve">CO2排出量
</t>
    </r>
    <r>
      <rPr>
        <sz val="6"/>
        <rFont val="メイリオ"/>
        <family val="3"/>
        <charset val="128"/>
      </rPr>
      <t>（学会独自）</t>
    </r>
    <r>
      <rPr>
        <sz val="8"/>
        <rFont val="メイリオ"/>
        <family val="3"/>
        <charset val="128"/>
      </rPr>
      <t xml:space="preserve">
</t>
    </r>
    <r>
      <rPr>
        <sz val="6"/>
        <rFont val="メイリオ"/>
        <family val="3"/>
        <charset val="128"/>
      </rPr>
      <t>(kg-CO2/☆)</t>
    </r>
    <rPh sb="3" eb="6">
      <t>ハイシュツリョウ</t>
    </rPh>
    <rPh sb="8" eb="10">
      <t>ガッカイ</t>
    </rPh>
    <rPh sb="10" eb="12">
      <t>ドクジ</t>
    </rPh>
    <phoneticPr fontId="2"/>
  </si>
  <si>
    <r>
      <t xml:space="preserve">GHG排出量
</t>
    </r>
    <r>
      <rPr>
        <sz val="6"/>
        <rFont val="メイリオ"/>
        <family val="3"/>
        <charset val="128"/>
      </rPr>
      <t>（学会独自）</t>
    </r>
    <r>
      <rPr>
        <sz val="8"/>
        <rFont val="メイリオ"/>
        <family val="3"/>
        <charset val="128"/>
      </rPr>
      <t xml:space="preserve">
</t>
    </r>
    <r>
      <rPr>
        <sz val="6"/>
        <rFont val="メイリオ"/>
        <family val="3"/>
        <charset val="128"/>
      </rPr>
      <t>(kg-CO2eq/☆)</t>
    </r>
    <rPh sb="3" eb="6">
      <t>ハイシュツリョウ</t>
    </rPh>
    <rPh sb="8" eb="10">
      <t>ガッカイ</t>
    </rPh>
    <rPh sb="10" eb="12">
      <t>ドクジ</t>
    </rPh>
    <phoneticPr fontId="2"/>
  </si>
  <si>
    <t>電気設備のホールライフカーボン　データベース　2024</t>
    <rPh sb="0" eb="4">
      <t>デンキセツビ</t>
    </rPh>
    <phoneticPr fontId="2"/>
  </si>
  <si>
    <t>（一社）電気設備学会　地球環境委員会</t>
    <rPh sb="1" eb="3">
      <t>イッシャ</t>
    </rPh>
    <rPh sb="4" eb="10">
      <t>デンキセツビガッカイ</t>
    </rPh>
    <rPh sb="11" eb="18">
      <t>チキュウカンキョウイインカイ</t>
    </rPh>
    <phoneticPr fontId="2"/>
  </si>
  <si>
    <t>https://www.ieiej.or.jp/activity/environment/env.html</t>
    <phoneticPr fontId="2"/>
  </si>
  <si>
    <t>「電気設備のホールライフカーボン検討ーデータベース整備2024ー」を参照ください。</t>
    <rPh sb="1" eb="5">
      <t>デンキセツビ</t>
    </rPh>
    <rPh sb="16" eb="18">
      <t>ケントウ</t>
    </rPh>
    <rPh sb="25" eb="27">
      <t>セイビ</t>
    </rPh>
    <rPh sb="34" eb="36">
      <t>サンショウ</t>
    </rPh>
    <phoneticPr fontId="2"/>
  </si>
  <si>
    <t>・本データベース「本表」のCO2排出量原単位、GHG排出量原単位の数値は、</t>
    <rPh sb="1" eb="2">
      <t>ホン</t>
    </rPh>
    <rPh sb="9" eb="11">
      <t>ホンヒョウ</t>
    </rPh>
    <rPh sb="16" eb="19">
      <t>ハイシュツリョウ</t>
    </rPh>
    <rPh sb="19" eb="22">
      <t>ゲンタンイ</t>
    </rPh>
    <rPh sb="26" eb="29">
      <t>ハイシュツリョウ</t>
    </rPh>
    <rPh sb="29" eb="32">
      <t>ゲンタンイ</t>
    </rPh>
    <rPh sb="33" eb="35">
      <t>スウチ</t>
    </rPh>
    <phoneticPr fontId="2"/>
  </si>
  <si>
    <t>（一社）日本建築学会の建物のLCA指針のAIJ-LCA原単位データベースを引用しています。</t>
    <rPh sb="1" eb="3">
      <t>イッシャ</t>
    </rPh>
    <rPh sb="4" eb="10">
      <t>ニホンケンチクガッカイ</t>
    </rPh>
    <rPh sb="11" eb="13">
      <t>タテモノ</t>
    </rPh>
    <rPh sb="17" eb="19">
      <t>シシン</t>
    </rPh>
    <rPh sb="27" eb="30">
      <t>ゲンタンイ</t>
    </rPh>
    <rPh sb="37" eb="39">
      <t>インヨウ</t>
    </rPh>
    <phoneticPr fontId="2"/>
  </si>
  <si>
    <t>注意事項</t>
    <rPh sb="0" eb="4">
      <t>チュウイジコウ</t>
    </rPh>
    <phoneticPr fontId="2"/>
  </si>
  <si>
    <t>●CO2排出量原単位、GHG排出量原単位</t>
    <rPh sb="4" eb="7">
      <t>ハイシュツリョウ</t>
    </rPh>
    <rPh sb="7" eb="10">
      <t>ゲンタンイ</t>
    </rPh>
    <phoneticPr fontId="2"/>
  </si>
  <si>
    <t>・行コード・行部門名称およびCO2排出量原単位、GHG排出量原単位はAIJ-LCA原単位に拠る。</t>
    <rPh sb="17" eb="20">
      <t>ハイシュツリョウ</t>
    </rPh>
    <rPh sb="20" eb="23">
      <t>ゲンタンイ</t>
    </rPh>
    <rPh sb="27" eb="30">
      <t>ハイシュツリョウ</t>
    </rPh>
    <rPh sb="30" eb="33">
      <t>ゲンタンイ</t>
    </rPh>
    <phoneticPr fontId="2"/>
  </si>
  <si>
    <t>・（学会独自）と記載したCO2排出量原単位、GHG排出量原単位には本委員会で整備したデータを示す。</t>
    <rPh sb="2" eb="4">
      <t>ガッカイ</t>
    </rPh>
    <rPh sb="4" eb="6">
      <t>ドクジ</t>
    </rPh>
    <rPh sb="8" eb="10">
      <t>キサイ</t>
    </rPh>
    <rPh sb="18" eb="21">
      <t>ゲンタンイ</t>
    </rPh>
    <rPh sb="33" eb="37">
      <t>ホンイインカイ</t>
    </rPh>
    <rPh sb="38" eb="40">
      <t>セイビ</t>
    </rPh>
    <rPh sb="46" eb="47">
      <t>シメ</t>
    </rPh>
    <phoneticPr fontId="2"/>
  </si>
  <si>
    <t>・附属品率、雑材料の出典は下記による。</t>
    <rPh sb="1" eb="3">
      <t>フゾク</t>
    </rPh>
    <rPh sb="3" eb="4">
      <t>ヒン</t>
    </rPh>
    <rPh sb="4" eb="5">
      <t>リツ</t>
    </rPh>
    <rPh sb="6" eb="7">
      <t>ザツ</t>
    </rPh>
    <rPh sb="7" eb="9">
      <t>ザイリョウ</t>
    </rPh>
    <rPh sb="10" eb="12">
      <t>シュッテン</t>
    </rPh>
    <rPh sb="13" eb="15">
      <t>カキ</t>
    </rPh>
    <phoneticPr fontId="2"/>
  </si>
  <si>
    <t>　・E：建築コスト管理システム研究所「公共建築工事積算基準（令和3年版）」</t>
    <phoneticPr fontId="2"/>
  </si>
  <si>
    <t>　・RE：積算研究会「参考歩掛り（令和3年版）」</t>
    <phoneticPr fontId="2"/>
  </si>
  <si>
    <t>　・例）E1101→積算基準のE1-1-1表。</t>
    <rPh sb="2" eb="3">
      <t>レイ</t>
    </rPh>
    <rPh sb="10" eb="12">
      <t>セキサン</t>
    </rPh>
    <rPh sb="12" eb="14">
      <t>キジュン</t>
    </rPh>
    <rPh sb="21" eb="22">
      <t>ヒョウ</t>
    </rPh>
    <phoneticPr fontId="2"/>
  </si>
  <si>
    <t>　・独：本委員会で整備したデータを示す（ケーブルラックに関する注記参照）。</t>
    <rPh sb="2" eb="3">
      <t>ドク</t>
    </rPh>
    <rPh sb="4" eb="8">
      <t>ホンイインカイ</t>
    </rPh>
    <rPh sb="9" eb="11">
      <t>セイビ</t>
    </rPh>
    <rPh sb="17" eb="18">
      <t>シメ</t>
    </rPh>
    <rPh sb="28" eb="29">
      <t>カン</t>
    </rPh>
    <rPh sb="31" eb="33">
      <t>チュウキ</t>
    </rPh>
    <rPh sb="33" eb="35">
      <t>サンショウ</t>
    </rPh>
    <phoneticPr fontId="2"/>
  </si>
  <si>
    <t>・ケーブルラックの耐震固定による割増は本委員会検討結果を附属品率として記載した。</t>
    <rPh sb="9" eb="11">
      <t>タイシン</t>
    </rPh>
    <rPh sb="11" eb="13">
      <t>コテイ</t>
    </rPh>
    <rPh sb="16" eb="18">
      <t>ワリマシ</t>
    </rPh>
    <rPh sb="19" eb="23">
      <t>ホンイインカイ</t>
    </rPh>
    <rPh sb="23" eb="25">
      <t>ケントウ</t>
    </rPh>
    <rPh sb="25" eb="27">
      <t>ケッカ</t>
    </rPh>
    <rPh sb="28" eb="30">
      <t>フゾク</t>
    </rPh>
    <rPh sb="30" eb="31">
      <t>ヒン</t>
    </rPh>
    <rPh sb="31" eb="32">
      <t>リツ</t>
    </rPh>
    <rPh sb="35" eb="37">
      <t>キサイ</t>
    </rPh>
    <phoneticPr fontId="2"/>
  </si>
  <si>
    <t>●数量の係数</t>
    <rPh sb="1" eb="3">
      <t>スウリョウ</t>
    </rPh>
    <rPh sb="4" eb="6">
      <t>ケイスウ</t>
    </rPh>
    <phoneticPr fontId="2"/>
  </si>
  <si>
    <t>●更新周期・修繕率など</t>
    <rPh sb="1" eb="3">
      <t>コウシン</t>
    </rPh>
    <rPh sb="3" eb="5">
      <t>シュウキ</t>
    </rPh>
    <rPh sb="6" eb="8">
      <t>シュウゼン</t>
    </rPh>
    <rPh sb="8" eb="9">
      <t>リツ</t>
    </rPh>
    <phoneticPr fontId="2"/>
  </si>
  <si>
    <t>数量の係数</t>
    <rPh sb="0" eb="2">
      <t>スウリョウ</t>
    </rPh>
    <rPh sb="3" eb="5">
      <t>ケイスウ</t>
    </rPh>
    <phoneticPr fontId="2"/>
  </si>
  <si>
    <t>更新周期・修繕率など</t>
    <rPh sb="0" eb="2">
      <t>コウシン</t>
    </rPh>
    <rPh sb="2" eb="4">
      <t>シュウキ</t>
    </rPh>
    <rPh sb="5" eb="7">
      <t>シュウゼン</t>
    </rPh>
    <rPh sb="7" eb="8">
      <t>リツ</t>
    </rPh>
    <phoneticPr fontId="2"/>
  </si>
  <si>
    <t>・①建築物のライフサイクルコスト（令和5年版）、②建築物のライフサイクルマネジメント用データ集（2020年版）</t>
    <phoneticPr fontId="2"/>
  </si>
  <si>
    <t>　などの費用データから、本委員会の独自調査も加えてデフォルト値を設定した。</t>
    <rPh sb="4" eb="6">
      <t>ヒヨウ</t>
    </rPh>
    <rPh sb="12" eb="13">
      <t>ホン</t>
    </rPh>
    <rPh sb="13" eb="16">
      <t>イインカイ</t>
    </rPh>
    <rPh sb="17" eb="21">
      <t>ドクジチョウサ</t>
    </rPh>
    <rPh sb="22" eb="23">
      <t>クワ</t>
    </rPh>
    <rPh sb="30" eb="31">
      <t>チ</t>
    </rPh>
    <rPh sb="32" eb="34">
      <t>セッテイ</t>
    </rPh>
    <phoneticPr fontId="2"/>
  </si>
  <si>
    <t>　不要：単位物量当たりの排出量原単位の分母☆が台、亘長などで、機材全体の質量データが不要なもの</t>
    <rPh sb="1" eb="3">
      <t>フヨウ</t>
    </rPh>
    <rPh sb="4" eb="6">
      <t>タンイ</t>
    </rPh>
    <rPh sb="6" eb="8">
      <t>ブツリョウ</t>
    </rPh>
    <rPh sb="8" eb="9">
      <t>ア</t>
    </rPh>
    <rPh sb="12" eb="15">
      <t>ハイシュツリョウ</t>
    </rPh>
    <rPh sb="15" eb="18">
      <t>ゲンタンイ</t>
    </rPh>
    <rPh sb="19" eb="21">
      <t>ブンボ</t>
    </rPh>
    <rPh sb="23" eb="24">
      <t>ダイ</t>
    </rPh>
    <rPh sb="25" eb="26">
      <t>ワタル</t>
    </rPh>
    <rPh sb="26" eb="27">
      <t>チョウ</t>
    </rPh>
    <rPh sb="31" eb="33">
      <t>キザイ</t>
    </rPh>
    <rPh sb="33" eb="35">
      <t>ゼンタイ</t>
    </rPh>
    <rPh sb="36" eb="38">
      <t>シツリョウ</t>
    </rPh>
    <rPh sb="42" eb="44">
      <t>フヨウ</t>
    </rPh>
    <phoneticPr fontId="2"/>
  </si>
  <si>
    <t>「本表」凡例など</t>
    <rPh sb="1" eb="3">
      <t>ホンヒョウ</t>
    </rPh>
    <phoneticPr fontId="2"/>
  </si>
  <si>
    <t>「別表」凡例など</t>
    <rPh sb="1" eb="3">
      <t>ベッピョウ</t>
    </rPh>
    <phoneticPr fontId="2"/>
  </si>
  <si>
    <t>・「本表」に同じ</t>
    <rPh sb="2" eb="4">
      <t>ホンヒョウ</t>
    </rPh>
    <rPh sb="6" eb="7">
      <t>オナ</t>
    </rPh>
    <phoneticPr fontId="2"/>
  </si>
  <si>
    <t>●数値コード・品目・種類等</t>
    <rPh sb="1" eb="3">
      <t>スウチ</t>
    </rPh>
    <rPh sb="7" eb="9">
      <t>ヒンモク</t>
    </rPh>
    <rPh sb="10" eb="12">
      <t>シュルイ</t>
    </rPh>
    <rPh sb="12" eb="13">
      <t>ナド</t>
    </rPh>
    <phoneticPr fontId="2"/>
  </si>
  <si>
    <t>●出典・整備方法</t>
    <rPh sb="1" eb="3">
      <t>シュッテン</t>
    </rPh>
    <rPh sb="4" eb="6">
      <t>セイビ</t>
    </rPh>
    <rPh sb="6" eb="8">
      <t>ホウホウ</t>
    </rPh>
    <phoneticPr fontId="2"/>
  </si>
  <si>
    <t>・「本表」質量例による。</t>
    <rPh sb="2" eb="3">
      <t>ホン</t>
    </rPh>
    <rPh sb="3" eb="4">
      <t>ヒョウ</t>
    </rPh>
    <rPh sb="5" eb="8">
      <t>シツリョウレイ</t>
    </rPh>
    <phoneticPr fontId="2"/>
  </si>
  <si>
    <t>・必要に応じて、表下部に注記を加えている。</t>
    <rPh sb="1" eb="3">
      <t>ヒツヨウ</t>
    </rPh>
    <rPh sb="4" eb="5">
      <t>オウ</t>
    </rPh>
    <rPh sb="8" eb="9">
      <t>ヒョウ</t>
    </rPh>
    <rPh sb="9" eb="11">
      <t>カブ</t>
    </rPh>
    <rPh sb="12" eb="14">
      <t>チュウキ</t>
    </rPh>
    <rPh sb="15" eb="16">
      <t>クワ</t>
    </rPh>
    <phoneticPr fontId="2"/>
  </si>
  <si>
    <t>https://www2.panasonic.biz/jp/densetsu/haikan/conduit/metal_flexible_conduit/flexible_conduit.html</t>
    <phoneticPr fontId="2"/>
  </si>
  <si>
    <t>共用分電盤（小）は負荷容量40kVA相当、一般回路主幹225AF＋分岐50AF×40+電力量計（検定無3）+リモコンリレー×10、発電機回路主幹100AF+分岐×30+電力量計（検定無2）＋リモコンリレー×6、2種耐熱分電盤主幹MC３０A＋分岐×4の例を示す。</t>
    <rPh sb="0" eb="2">
      <t>キョウヨウ</t>
    </rPh>
    <rPh sb="2" eb="5">
      <t>ブンデンバン</t>
    </rPh>
    <rPh sb="6" eb="7">
      <t>ショウ</t>
    </rPh>
    <rPh sb="9" eb="13">
      <t>フカヨウリョウ</t>
    </rPh>
    <rPh sb="18" eb="20">
      <t>ソウトウ</t>
    </rPh>
    <rPh sb="21" eb="25">
      <t>イッパンカイロ</t>
    </rPh>
    <rPh sb="25" eb="27">
      <t>シュカン</t>
    </rPh>
    <rPh sb="33" eb="35">
      <t>ブンキ</t>
    </rPh>
    <rPh sb="43" eb="47">
      <t>デンリョクリョウケイ</t>
    </rPh>
    <rPh sb="48" eb="50">
      <t>ケンテイ</t>
    </rPh>
    <rPh sb="50" eb="51">
      <t>ナシ</t>
    </rPh>
    <rPh sb="65" eb="68">
      <t>ハツデンキ</t>
    </rPh>
    <rPh sb="68" eb="70">
      <t>カイロ</t>
    </rPh>
    <rPh sb="120" eb="122">
      <t>ブンキ</t>
    </rPh>
    <rPh sb="125" eb="126">
      <t>レイ</t>
    </rPh>
    <rPh sb="127" eb="128">
      <t>シメ</t>
    </rPh>
    <phoneticPr fontId="2"/>
  </si>
  <si>
    <t>共用分電盤（中）は負荷容量60kVA相当、一般回路主幹225AF＋分岐50AF×40+電力量計（検定無3）+リモコンリレー×10、発電機回路主幹225AF+分岐×40+電力量計（検定無2）＋リモコンリレー×10、2種耐熱分電盤主幹MC３０A＋分岐×6の例を示す。</t>
    <rPh sb="0" eb="2">
      <t>キョウヨウ</t>
    </rPh>
    <rPh sb="2" eb="5">
      <t>ブンデンバン</t>
    </rPh>
    <rPh sb="6" eb="7">
      <t>チュウ</t>
    </rPh>
    <rPh sb="9" eb="13">
      <t>フカヨウリョウ</t>
    </rPh>
    <rPh sb="18" eb="20">
      <t>ソウトウ</t>
    </rPh>
    <rPh sb="21" eb="25">
      <t>イッパンカイロ</t>
    </rPh>
    <rPh sb="25" eb="27">
      <t>シュカン</t>
    </rPh>
    <rPh sb="33" eb="35">
      <t>ブンキ</t>
    </rPh>
    <rPh sb="43" eb="47">
      <t>デンリョクリョウケイ</t>
    </rPh>
    <rPh sb="48" eb="50">
      <t>ケンテイ</t>
    </rPh>
    <rPh sb="50" eb="51">
      <t>ナシ</t>
    </rPh>
    <rPh sb="68" eb="70">
      <t>カイロ</t>
    </rPh>
    <rPh sb="121" eb="123">
      <t>ブンキ</t>
    </rPh>
    <rPh sb="126" eb="127">
      <t>レイ</t>
    </rPh>
    <rPh sb="128" eb="129">
      <t>シメ</t>
    </rPh>
    <phoneticPr fontId="2"/>
  </si>
  <si>
    <t>共用動力盤は屋内自立形とし、中1は2.2kW自動交互×3式、中2は2.2kW自動交互・非常時同時×3式、大はインバータ7.5kW×6回路供給の例を示す。</t>
    <rPh sb="0" eb="5">
      <t>キョウヨウドウリョクバン</t>
    </rPh>
    <rPh sb="6" eb="8">
      <t>オクナイ</t>
    </rPh>
    <rPh sb="8" eb="11">
      <t>ジリツガタ</t>
    </rPh>
    <rPh sb="14" eb="15">
      <t>チュウ</t>
    </rPh>
    <rPh sb="22" eb="26">
      <t>ジドウコウゴ</t>
    </rPh>
    <rPh sb="28" eb="29">
      <t>シキ</t>
    </rPh>
    <rPh sb="30" eb="31">
      <t>チュウ</t>
    </rPh>
    <rPh sb="38" eb="42">
      <t>ジドウコウゴ</t>
    </rPh>
    <rPh sb="43" eb="46">
      <t>ヒジョウジ</t>
    </rPh>
    <rPh sb="46" eb="48">
      <t>ドウジ</t>
    </rPh>
    <rPh sb="50" eb="51">
      <t>シキ</t>
    </rPh>
    <rPh sb="52" eb="53">
      <t>ダイ</t>
    </rPh>
    <rPh sb="66" eb="68">
      <t>カイロ</t>
    </rPh>
    <rPh sb="68" eb="70">
      <t>キョウキュウ</t>
    </rPh>
    <rPh sb="71" eb="72">
      <t>レイ</t>
    </rPh>
    <rPh sb="73" eb="74">
      <t>シメ</t>
    </rPh>
    <phoneticPr fontId="2"/>
  </si>
  <si>
    <t>https://esctlg.panasonic.biz/iportal/oc.do?c=ZFCT1A309&amp;p=1400&amp;v=PEWJ0001</t>
    <phoneticPr fontId="2"/>
  </si>
  <si>
    <t>（ホームページにも掲載しています）</t>
    <rPh sb="9" eb="11">
      <t>ケイサイ</t>
    </rPh>
    <phoneticPr fontId="2"/>
  </si>
  <si>
    <t>・本データベースの解説は、電気設備学会誌2024年12月号の委員会報告である</t>
    <rPh sb="1" eb="2">
      <t>ホン</t>
    </rPh>
    <rPh sb="9" eb="11">
      <t>カイセツ</t>
    </rPh>
    <rPh sb="13" eb="19">
      <t>デンキセツビガッカイ</t>
    </rPh>
    <rPh sb="19" eb="20">
      <t>シ</t>
    </rPh>
    <rPh sb="24" eb="25">
      <t>ネン</t>
    </rPh>
    <rPh sb="27" eb="28">
      <t>ガツ</t>
    </rPh>
    <rPh sb="28" eb="29">
      <t>ゴウ</t>
    </rPh>
    <rPh sb="30" eb="33">
      <t>イインカイ</t>
    </rPh>
    <rPh sb="33" eb="35">
      <t>ホウコク</t>
    </rPh>
    <phoneticPr fontId="2"/>
  </si>
  <si>
    <t>・本データベースの著作権は電気設備学会が有します。</t>
    <rPh sb="1" eb="2">
      <t>ホン</t>
    </rPh>
    <rPh sb="9" eb="12">
      <t>チョサクケン</t>
    </rPh>
    <rPh sb="13" eb="19">
      <t>デンキセツビガッカイ</t>
    </rPh>
    <rPh sb="20" eb="21">
      <t>ユウ</t>
    </rPh>
    <phoneticPr fontId="2"/>
  </si>
  <si>
    <t>・本データベースを利用した結果の影響については、一切の責任を負いかねますのでご了承ください。</t>
    <rPh sb="1" eb="2">
      <t>ホン</t>
    </rPh>
    <rPh sb="9" eb="11">
      <t>リヨウ</t>
    </rPh>
    <rPh sb="13" eb="15">
      <t>ケッカ</t>
    </rPh>
    <rPh sb="16" eb="18">
      <t>エイキョウ</t>
    </rPh>
    <rPh sb="24" eb="26">
      <t>イッサイ</t>
    </rPh>
    <rPh sb="27" eb="29">
      <t>セキニン</t>
    </rPh>
    <rPh sb="30" eb="31">
      <t>オ</t>
    </rPh>
    <rPh sb="39" eb="41">
      <t>リョウショウ</t>
    </rPh>
    <phoneticPr fontId="2"/>
  </si>
  <si>
    <t>・本データベースの内容は、2024年の調査期間のデータに拠っています。</t>
    <rPh sb="1" eb="2">
      <t>ホン</t>
    </rPh>
    <rPh sb="9" eb="11">
      <t>ナイヨウ</t>
    </rPh>
    <rPh sb="17" eb="18">
      <t>ネン</t>
    </rPh>
    <rPh sb="19" eb="21">
      <t>チョウサ</t>
    </rPh>
    <rPh sb="21" eb="23">
      <t>キカン</t>
    </rPh>
    <rPh sb="28" eb="29">
      <t>ヨ</t>
    </rPh>
    <phoneticPr fontId="2"/>
  </si>
  <si>
    <t>　将来予告なしに変更する可能性があります。</t>
    <phoneticPr fontId="2"/>
  </si>
  <si>
    <t>・本データベースに関する問い合わせは、ホームページの「お問い合わせ」からお願いします。</t>
    <rPh sb="1" eb="2">
      <t>ホン</t>
    </rPh>
    <rPh sb="9" eb="10">
      <t>カン</t>
    </rPh>
    <rPh sb="12" eb="13">
      <t>ト</t>
    </rPh>
    <rPh sb="14" eb="15">
      <t>ア</t>
    </rPh>
    <rPh sb="28" eb="29">
      <t>ト</t>
    </rPh>
    <rPh sb="30" eb="31">
      <t>ア</t>
    </rPh>
    <rPh sb="37" eb="38">
      <t>ネガ</t>
    </rPh>
    <phoneticPr fontId="2"/>
  </si>
  <si>
    <t>　許諾を得ず、無断での複製、転載、改変等は禁止されています。</t>
    <rPh sb="17" eb="19">
      <t>カイヘン</t>
    </rPh>
    <rPh sb="19" eb="20">
      <t>ナド</t>
    </rPh>
    <rPh sb="21" eb="23">
      <t>キンシ</t>
    </rPh>
    <phoneticPr fontId="2"/>
  </si>
  <si>
    <t>資機材項目（標準仕様書を参考）</t>
    <rPh sb="0" eb="3">
      <t>シキザイ</t>
    </rPh>
    <rPh sb="3" eb="5">
      <t>コウモク</t>
    </rPh>
    <rPh sb="12" eb="14">
      <t>サンコウ</t>
    </rPh>
    <phoneticPr fontId="2"/>
  </si>
  <si>
    <t>●資機材項目（標準仕様書を参考）・数値コード</t>
    <rPh sb="1" eb="4">
      <t>シキザイ</t>
    </rPh>
    <rPh sb="4" eb="6">
      <t>コウモク</t>
    </rPh>
    <rPh sb="7" eb="12">
      <t>ヒョウジュンシヨウショ</t>
    </rPh>
    <rPh sb="13" eb="15">
      <t>サンコウ</t>
    </rPh>
    <rPh sb="17" eb="19">
      <t>スウチ</t>
    </rPh>
    <phoneticPr fontId="2"/>
  </si>
  <si>
    <t>・資機材項目は、「公共建築工事標準仕様書（電気設備工事編）令和4年版」を参考に、使用頻度の高いものを抽出した。</t>
    <rPh sb="1" eb="4">
      <t>シキザイ</t>
    </rPh>
    <rPh sb="4" eb="6">
      <t>コウモク</t>
    </rPh>
    <rPh sb="9" eb="11">
      <t>コウキョウ</t>
    </rPh>
    <rPh sb="11" eb="15">
      <t>ケンチクコウジ</t>
    </rPh>
    <rPh sb="15" eb="20">
      <t>ヒョウジュンシヨウショ</t>
    </rPh>
    <rPh sb="21" eb="28">
      <t>デンキセツビコウジヘン</t>
    </rPh>
    <rPh sb="29" eb="31">
      <t>レイワ</t>
    </rPh>
    <rPh sb="32" eb="34">
      <t>ネンバン</t>
    </rPh>
    <rPh sb="36" eb="38">
      <t>サンコウ</t>
    </rPh>
    <rPh sb="40" eb="44">
      <t>シヨウヒンド</t>
    </rPh>
    <rPh sb="45" eb="46">
      <t>タカ</t>
    </rPh>
    <rPh sb="50" eb="52">
      <t>チュウシュツ</t>
    </rPh>
    <phoneticPr fontId="2"/>
  </si>
  <si>
    <t>・数値コードは、E(電気)+編(2桁)章(2桁)節(2桁)項(2桁)+通し番号(3桁)とし、編章節項の番号は、標準仕様書に拠った。</t>
    <rPh sb="1" eb="3">
      <t>スウチ</t>
    </rPh>
    <rPh sb="10" eb="12">
      <t>デンキ</t>
    </rPh>
    <rPh sb="14" eb="15">
      <t>ヘン</t>
    </rPh>
    <rPh sb="17" eb="18">
      <t>ケタ</t>
    </rPh>
    <rPh sb="19" eb="20">
      <t>ショウ</t>
    </rPh>
    <rPh sb="22" eb="23">
      <t>ケタ</t>
    </rPh>
    <rPh sb="24" eb="25">
      <t>セツ</t>
    </rPh>
    <rPh sb="27" eb="28">
      <t>ケタ</t>
    </rPh>
    <rPh sb="29" eb="30">
      <t>コウ</t>
    </rPh>
    <rPh sb="32" eb="33">
      <t>ケタ</t>
    </rPh>
    <rPh sb="35" eb="36">
      <t>トオ</t>
    </rPh>
    <rPh sb="37" eb="39">
      <t>バンゴウ</t>
    </rPh>
    <rPh sb="41" eb="42">
      <t>ケタ</t>
    </rPh>
    <phoneticPr fontId="2"/>
  </si>
  <si>
    <t>　通し番号の付け方は任意とし、目が変わる場合、該当の質量DBの複数枚になる場合などに用いる。</t>
    <rPh sb="1" eb="2">
      <t>トオ</t>
    </rPh>
    <rPh sb="3" eb="5">
      <t>バンゴウ</t>
    </rPh>
    <rPh sb="6" eb="7">
      <t>ツ</t>
    </rPh>
    <rPh sb="8" eb="9">
      <t>カタ</t>
    </rPh>
    <rPh sb="10" eb="12">
      <t>ニンイ</t>
    </rPh>
    <rPh sb="15" eb="16">
      <t>モク</t>
    </rPh>
    <rPh sb="17" eb="18">
      <t>カ</t>
    </rPh>
    <rPh sb="20" eb="22">
      <t>バアイ</t>
    </rPh>
    <rPh sb="23" eb="25">
      <t>ガイトウ</t>
    </rPh>
    <rPh sb="26" eb="28">
      <t>シツリョウ</t>
    </rPh>
    <rPh sb="31" eb="34">
      <t>フクスウマイ</t>
    </rPh>
    <rPh sb="37" eb="39">
      <t>バアイ</t>
    </rPh>
    <rPh sb="42" eb="43">
      <t>モチ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</si>
</sst>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176" formatCode="&quot;E&quot;00000000000"/>
    <numFmt numFmtId="177" formatCode="0.0%"/>
    <numFmt numFmtId="178" formatCode="0_);[Red]\(0\)"/>
    <numFmt numFmtId="179" formatCode="&quot;-&quot;0"/>
    <numFmt numFmtId="180" formatCode="0&quot;年&quot;\ "/>
    <numFmt numFmtId="181" formatCode="0.0000_ "/>
    <numFmt numFmtId="182" formatCode="0_ "/>
    <numFmt numFmtId="183" formatCode="0.000_);[Red]\(0.000\)"/>
    <numFmt numFmtId="184" formatCode="0.000_ "/>
    <numFmt numFmtId="185" formatCode="00000000000"/>
    <numFmt numFmtId="186" formatCode="0.0_);[Red]\(0.0\)"/>
    <numFmt numFmtId="187" formatCode="&quot;G&quot;#,##0"/>
    <numFmt numFmtId="188" formatCode="0.0_ "/>
    <numFmt numFmtId="189" formatCode="0.00_ "/>
    <numFmt numFmtId="190" formatCode="0.00_);[Red]\(0.00\)"/>
    <numFmt numFmtId="191" formatCode="#,##0_);[Red]\(#,##0\)"/>
    <numFmt numFmtId="192" formatCode="&quot;C&quot;#,##0"/>
    <numFmt numFmtId="193" formatCode="&quot;E&quot;#,##0"/>
    <numFmt numFmtId="194" formatCode="&quot;PFS-&quot;#,##0"/>
    <numFmt numFmtId="195" formatCode="&quot;PFD-&quot;#,##0"/>
    <numFmt numFmtId="196" formatCode="&quot;CD-&quot;#,##0"/>
    <numFmt numFmtId="197" formatCode="&quot;VE&quot;#,##0"/>
    <numFmt numFmtId="198" formatCode="&quot;F&quot;#,##0"/>
    <numFmt numFmtId="199" formatCode="#,##0.0;[Red]\-#,##0.0"/>
    <numFmt numFmtId="200" formatCode="&quot;ZM&quot;#,##0&quot;A&quot;"/>
    <numFmt numFmtId="201" formatCode="#,##0.0_ ;[Red]\-#,##0.0\ "/>
    <numFmt numFmtId="202" formatCode="&quot;ZM&quot;###0&quot;B&quot;"/>
    <numFmt numFmtId="203" formatCode="&quot;ZT&quot;#,##0"/>
    <numFmt numFmtId="204" formatCode="#,##0_ "/>
    <numFmt numFmtId="205" formatCode="#,##0.00_);[Red]\(#,##0.00\)"/>
    <numFmt numFmtId="206" formatCode="#,##0.0_);[Red]\(#,##0.0\)"/>
    <numFmt numFmtId="207" formatCode="&quot;EH2-&quot;#,##0&quot;U&quot;"/>
    <numFmt numFmtId="208" formatCode="&quot;EH1-&quot;#,##0&quot;S&quot;"/>
    <numFmt numFmtId="209" formatCode="#,##0&quot;W/m&quot;"/>
    <numFmt numFmtId="210" formatCode="#,##0.00_ ;[Red]\-#,##0.00\ "/>
    <numFmt numFmtId="211" formatCode="&quot;EH1-&quot;#,##0&quot;L&quot;"/>
    <numFmt numFmtId="212" formatCode="&quot;EH2-&quot;#,##0&quot;S&quot;"/>
    <numFmt numFmtId="213" formatCode="#,##0&quot;A&quot;"/>
    <numFmt numFmtId="214" formatCode="&quot;G&quot;#,##0&quot;LL/LT&quot;"/>
    <numFmt numFmtId="215" formatCode="&quot;FEP&quot;#,##0"/>
    <numFmt numFmtId="216" formatCode="#,##0&quot;kVA&quot;"/>
    <numFmt numFmtId="217" formatCode="#,##0&quot;kvar&quot;"/>
    <numFmt numFmtId="218" formatCode="#,##0\ &quot;kVA&quot;"/>
    <numFmt numFmtId="219" formatCode="#,##0&quot;Ah&quot;"/>
    <numFmt numFmtId="220" formatCode="#,##0&quot;kW&quot;"/>
    <numFmt numFmtId="221" formatCode="#,##0.0&quot;kVA&quot;"/>
    <numFmt numFmtId="222" formatCode="&quot;TO-&quot;#,##0.00"/>
    <numFmt numFmtId="223" formatCode="###,##0"/>
    <numFmt numFmtId="224" formatCode="###,##0.0"/>
    <numFmt numFmtId="225" formatCode="&quot;TO-&quot;#,##0.0"/>
    <numFmt numFmtId="226" formatCode="&quot;TO-&quot;#,##0"/>
    <numFmt numFmtId="227" formatCode="&quot;TOSG-&quot;#,##0"/>
    <numFmt numFmtId="228" formatCode="#,##0.0_ "/>
  </numFmts>
  <fonts count="31" x14ac:knownFonts="1">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8"/>
      <name val="メイリオ"/>
      <family val="3"/>
      <charset val="128"/>
    </font>
    <font>
      <sz val="6"/>
      <name val="メイリオ"/>
      <family val="3"/>
      <charset val="128"/>
    </font>
    <font>
      <u/>
      <sz val="11"/>
      <color theme="10"/>
      <name val="ＭＳ Ｐゴシック"/>
      <family val="3"/>
      <charset val="128"/>
    </font>
    <font>
      <sz val="11"/>
      <name val="ＭＳ Ｐゴシック"/>
      <family val="3"/>
      <charset val="128"/>
    </font>
    <font>
      <sz val="8"/>
      <color rgb="FF00B050"/>
      <name val="メイリオ"/>
      <family val="3"/>
      <charset val="128"/>
    </font>
    <font>
      <sz val="8"/>
      <color rgb="FF0000FF"/>
      <name val="メイリオ"/>
      <family val="3"/>
      <charset val="128"/>
    </font>
    <font>
      <sz val="6"/>
      <name val="ＭＳ Ｐゴシック"/>
      <family val="3"/>
      <charset val="128"/>
      <scheme val="minor"/>
    </font>
    <font>
      <sz val="8"/>
      <name val="ＭＳ Ｐ明朝"/>
      <family val="1"/>
      <charset val="128"/>
    </font>
    <font>
      <sz val="8"/>
      <color theme="8"/>
      <name val="ＭＳ Ｐ明朝"/>
      <family val="1"/>
      <charset val="128"/>
    </font>
    <font>
      <b/>
      <sz val="8"/>
      <color theme="8"/>
      <name val="ＭＳ Ｐ明朝"/>
      <family val="1"/>
      <charset val="128"/>
    </font>
    <font>
      <b/>
      <sz val="8"/>
      <name val="ＭＳ Ｐ明朝"/>
      <family val="1"/>
      <charset val="128"/>
    </font>
    <font>
      <sz val="8"/>
      <color rgb="FFFF0000"/>
      <name val="ＭＳ Ｐ明朝"/>
      <family val="1"/>
      <charset val="128"/>
    </font>
    <font>
      <b/>
      <sz val="8"/>
      <color rgb="FF0070C0"/>
      <name val="ＭＳ Ｐ明朝"/>
      <family val="1"/>
      <charset val="128"/>
    </font>
    <font>
      <sz val="8"/>
      <color rgb="FF0070C0"/>
      <name val="ＭＳ Ｐ明朝"/>
      <family val="1"/>
      <charset val="128"/>
    </font>
    <font>
      <b/>
      <sz val="8"/>
      <color theme="1"/>
      <name val="ＭＳ Ｐ明朝"/>
      <family val="1"/>
      <charset val="128"/>
    </font>
    <font>
      <sz val="8"/>
      <color rgb="FF00B050"/>
      <name val="ＭＳ Ｐ明朝"/>
      <family val="1"/>
      <charset val="128"/>
    </font>
    <font>
      <b/>
      <sz val="8"/>
      <color rgb="FF00B050"/>
      <name val="ＭＳ Ｐ明朝"/>
      <family val="1"/>
      <charset val="128"/>
    </font>
    <font>
      <b/>
      <sz val="8"/>
      <color theme="5"/>
      <name val="ＭＳ Ｐ明朝"/>
      <family val="1"/>
      <charset val="128"/>
    </font>
    <font>
      <sz val="8"/>
      <color theme="5"/>
      <name val="ＭＳ Ｐ明朝"/>
      <family val="1"/>
      <charset val="128"/>
    </font>
    <font>
      <sz val="8"/>
      <color theme="0" tint="-0.14999847407452621"/>
      <name val="ＭＳ Ｐ明朝"/>
      <family val="1"/>
      <charset val="128"/>
    </font>
    <font>
      <b/>
      <sz val="11"/>
      <color rgb="FFFF0000"/>
      <name val="メイリオ"/>
      <family val="3"/>
      <charset val="128"/>
    </font>
    <font>
      <sz val="8"/>
      <color theme="10"/>
      <name val="ＭＳ Ｐ明朝"/>
      <family val="1"/>
      <charset val="128"/>
    </font>
    <font>
      <b/>
      <sz val="11"/>
      <color rgb="FF0000FF"/>
      <name val="メイリオ"/>
      <family val="3"/>
      <charset val="128"/>
    </font>
    <font>
      <sz val="11"/>
      <name val="メイリオ"/>
      <family val="3"/>
      <charset val="128"/>
    </font>
    <font>
      <b/>
      <sz val="14"/>
      <color rgb="FF0000FF"/>
      <name val="メイリオ"/>
      <family val="3"/>
      <charset val="128"/>
    </font>
    <font>
      <sz val="10"/>
      <name val="メイリオ"/>
      <family val="3"/>
      <charset val="128"/>
    </font>
    <font>
      <sz val="11"/>
      <color rgb="FF0000FF"/>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8"/>
      </left>
      <right style="thick">
        <color theme="8"/>
      </right>
      <top style="thick">
        <color theme="8"/>
      </top>
      <bottom/>
      <diagonal/>
    </border>
    <border>
      <left style="thick">
        <color theme="8"/>
      </left>
      <right style="thick">
        <color theme="8"/>
      </right>
      <top/>
      <bottom/>
      <diagonal/>
    </border>
    <border>
      <left style="thick">
        <color theme="8"/>
      </left>
      <right style="thick">
        <color theme="8"/>
      </right>
      <top/>
      <bottom style="thick">
        <color theme="8"/>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3" fillId="0" borderId="0"/>
    <xf numFmtId="0" fontId="1" fillId="0" borderId="0" applyNumberFormat="0" applyFill="0" applyBorder="0" applyAlignment="0" applyProtection="0">
      <alignment horizontal="right"/>
    </xf>
    <xf numFmtId="0" fontId="6" fillId="0" borderId="0" applyNumberFormat="0" applyFill="0" applyBorder="0" applyAlignment="0" applyProtection="0"/>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423">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vertical="center" wrapText="1"/>
    </xf>
    <xf numFmtId="177" fontId="4" fillId="0" borderId="0" xfId="4" applyNumberFormat="1" applyFont="1" applyFill="1" applyAlignment="1">
      <alignment vertical="center" wrapText="1"/>
    </xf>
    <xf numFmtId="0" fontId="4" fillId="0" borderId="1" xfId="0" applyFont="1" applyBorder="1" applyAlignment="1">
      <alignment vertical="center" shrinkToFit="1"/>
    </xf>
    <xf numFmtId="0" fontId="4" fillId="0" borderId="1" xfId="0" quotePrefix="1" applyFont="1" applyBorder="1" applyAlignment="1">
      <alignment vertical="center" shrinkToFit="1"/>
    </xf>
    <xf numFmtId="176" fontId="4" fillId="0" borderId="3" xfId="0" applyNumberFormat="1" applyFont="1" applyBorder="1" applyAlignment="1">
      <alignment vertical="center" shrinkToFit="1"/>
    </xf>
    <xf numFmtId="0" fontId="4" fillId="0" borderId="3" xfId="0" quotePrefix="1" applyFont="1" applyBorder="1" applyAlignment="1">
      <alignment vertical="center" shrinkToFit="1"/>
    </xf>
    <xf numFmtId="0" fontId="4" fillId="0" borderId="3" xfId="0" applyFont="1" applyBorder="1" applyAlignment="1">
      <alignment vertical="center" shrinkToFit="1"/>
    </xf>
    <xf numFmtId="177" fontId="4" fillId="0" borderId="3" xfId="4" applyNumberFormat="1" applyFont="1" applyFill="1" applyBorder="1" applyAlignment="1">
      <alignment vertical="center" shrinkToFit="1"/>
    </xf>
    <xf numFmtId="176" fontId="4" fillId="0" borderId="1" xfId="0" applyNumberFormat="1" applyFont="1" applyBorder="1" applyAlignment="1">
      <alignment vertical="center" shrinkToFit="1"/>
    </xf>
    <xf numFmtId="177" fontId="4" fillId="0" borderId="1" xfId="4" applyNumberFormat="1" applyFont="1" applyFill="1" applyBorder="1" applyAlignment="1">
      <alignment vertical="center" shrinkToFit="1"/>
    </xf>
    <xf numFmtId="177" fontId="4" fillId="0" borderId="1" xfId="4" quotePrefix="1" applyNumberFormat="1" applyFont="1" applyFill="1" applyBorder="1" applyAlignment="1">
      <alignment vertical="center" shrinkToFit="1"/>
    </xf>
    <xf numFmtId="176" fontId="4" fillId="0" borderId="1" xfId="0" quotePrefix="1" applyNumberFormat="1" applyFont="1" applyBorder="1" applyAlignment="1">
      <alignment vertical="center" shrinkToFit="1"/>
    </xf>
    <xf numFmtId="176" fontId="4" fillId="0" borderId="0" xfId="0" applyNumberFormat="1" applyFont="1" applyAlignment="1">
      <alignment horizontal="right" vertical="center" wrapText="1"/>
    </xf>
    <xf numFmtId="176" fontId="4" fillId="0" borderId="0" xfId="0" applyNumberFormat="1" applyFont="1" applyAlignment="1">
      <alignment horizontal="left" vertical="center" wrapText="1"/>
    </xf>
    <xf numFmtId="183" fontId="4" fillId="0" borderId="3" xfId="0" applyNumberFormat="1" applyFont="1" applyBorder="1" applyAlignment="1">
      <alignment vertical="center" shrinkToFit="1"/>
    </xf>
    <xf numFmtId="183" fontId="4" fillId="0" borderId="1" xfId="0" applyNumberFormat="1" applyFont="1" applyBorder="1" applyAlignment="1">
      <alignment vertical="center" shrinkToFit="1"/>
    </xf>
    <xf numFmtId="183" fontId="4" fillId="0" borderId="1" xfId="0" quotePrefix="1" applyNumberFormat="1" applyFont="1" applyBorder="1" applyAlignment="1">
      <alignment vertical="center" shrinkToFit="1"/>
    </xf>
    <xf numFmtId="0" fontId="4" fillId="0" borderId="7" xfId="0" applyFont="1" applyBorder="1" applyAlignment="1">
      <alignment vertical="center"/>
    </xf>
    <xf numFmtId="184" fontId="4" fillId="0" borderId="7" xfId="0" applyNumberFormat="1" applyFont="1" applyBorder="1" applyAlignment="1">
      <alignment vertical="center"/>
    </xf>
    <xf numFmtId="182" fontId="4" fillId="0" borderId="7" xfId="0" applyNumberFormat="1" applyFont="1" applyBorder="1" applyAlignment="1">
      <alignment vertical="center"/>
    </xf>
    <xf numFmtId="178" fontId="4" fillId="0" borderId="1" xfId="0" applyNumberFormat="1" applyFont="1" applyBorder="1" applyAlignment="1">
      <alignment vertical="center"/>
    </xf>
    <xf numFmtId="0" fontId="8" fillId="0" borderId="0" xfId="0" applyFont="1" applyAlignment="1">
      <alignment vertical="center" wrapText="1"/>
    </xf>
    <xf numFmtId="0" fontId="4" fillId="0" borderId="1" xfId="0" applyFont="1" applyBorder="1" applyAlignment="1">
      <alignment vertical="center" wrapText="1" shrinkToFit="1"/>
    </xf>
    <xf numFmtId="0" fontId="4" fillId="0" borderId="0" xfId="0" applyFont="1" applyAlignment="1">
      <alignment horizontal="center" vertical="center" shrinkToFit="1"/>
    </xf>
    <xf numFmtId="177" fontId="4" fillId="0" borderId="0" xfId="0" applyNumberFormat="1" applyFont="1" applyAlignment="1">
      <alignment vertical="center" shrinkToFit="1"/>
    </xf>
    <xf numFmtId="177" fontId="8" fillId="0" borderId="0" xfId="0" applyNumberFormat="1" applyFont="1" applyAlignment="1">
      <alignment vertical="center" shrinkToFit="1"/>
    </xf>
    <xf numFmtId="177" fontId="9" fillId="0" borderId="0" xfId="0" applyNumberFormat="1" applyFont="1" applyAlignment="1">
      <alignment vertical="center" shrinkToFit="1"/>
    </xf>
    <xf numFmtId="0" fontId="4" fillId="0" borderId="5" xfId="0" applyFont="1" applyBorder="1" applyAlignment="1">
      <alignment vertical="center" shrinkToFit="1"/>
    </xf>
    <xf numFmtId="0" fontId="4" fillId="0" borderId="1" xfId="0" quotePrefix="1" applyFont="1" applyFill="1" applyBorder="1" applyAlignment="1">
      <alignment vertical="center" shrinkToFit="1"/>
    </xf>
    <xf numFmtId="0" fontId="4" fillId="0" borderId="1" xfId="0" applyFont="1" applyFill="1" applyBorder="1" applyAlignment="1">
      <alignment vertical="center" shrinkToFit="1"/>
    </xf>
    <xf numFmtId="0" fontId="0" fillId="0" borderId="0" xfId="0" applyFont="1"/>
    <xf numFmtId="183" fontId="4" fillId="0" borderId="1" xfId="0" quotePrefix="1" applyNumberFormat="1" applyFont="1" applyFill="1" applyBorder="1" applyAlignment="1">
      <alignment vertical="center" shrinkToFit="1"/>
    </xf>
    <xf numFmtId="176" fontId="4" fillId="0" borderId="1" xfId="0" quotePrefix="1" applyNumberFormat="1" applyFont="1" applyFill="1" applyBorder="1" applyAlignment="1">
      <alignment vertical="center" shrinkToFit="1"/>
    </xf>
    <xf numFmtId="183" fontId="4" fillId="0" borderId="1" xfId="0" applyNumberFormat="1" applyFont="1" applyFill="1" applyBorder="1" applyAlignment="1">
      <alignment vertical="center" shrinkToFit="1"/>
    </xf>
    <xf numFmtId="181" fontId="5" fillId="0" borderId="7" xfId="0" applyNumberFormat="1" applyFont="1" applyBorder="1" applyAlignment="1">
      <alignment vertical="center" wrapText="1" shrinkToFit="1"/>
    </xf>
    <xf numFmtId="183" fontId="5" fillId="0" borderId="7" xfId="0" applyNumberFormat="1" applyFont="1" applyBorder="1" applyAlignment="1">
      <alignment vertical="center" wrapText="1" shrinkToFit="1"/>
    </xf>
    <xf numFmtId="183" fontId="4" fillId="0" borderId="7" xfId="0" applyNumberFormat="1" applyFont="1" applyBorder="1"/>
    <xf numFmtId="3" fontId="4" fillId="0" borderId="1" xfId="0" applyNumberFormat="1" applyFont="1" applyBorder="1" applyAlignment="1">
      <alignment vertical="center" shrinkToFit="1"/>
    </xf>
    <xf numFmtId="180" fontId="4" fillId="0" borderId="1"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0" fontId="4" fillId="0" borderId="1" xfId="0" applyNumberFormat="1" applyFont="1" applyFill="1" applyBorder="1" applyAlignment="1">
      <alignment vertical="center" shrinkToFit="1"/>
    </xf>
    <xf numFmtId="180" fontId="4" fillId="0" borderId="1" xfId="0" applyNumberFormat="1" applyFont="1" applyFill="1" applyBorder="1" applyAlignment="1">
      <alignment horizontal="center" vertical="center" wrapText="1" shrinkToFit="1"/>
    </xf>
    <xf numFmtId="180" fontId="4" fillId="0" borderId="3" xfId="0" applyNumberFormat="1" applyFont="1" applyFill="1" applyBorder="1" applyAlignment="1">
      <alignment vertical="center" shrinkToFit="1"/>
    </xf>
    <xf numFmtId="177" fontId="4" fillId="0" borderId="3" xfId="0" applyNumberFormat="1" applyFont="1" applyFill="1" applyBorder="1" applyAlignment="1">
      <alignment vertical="center" shrinkToFit="1"/>
    </xf>
    <xf numFmtId="10" fontId="4" fillId="0" borderId="3" xfId="0" applyNumberFormat="1" applyFont="1" applyFill="1" applyBorder="1" applyAlignment="1">
      <alignment vertical="center" shrinkToFit="1"/>
    </xf>
    <xf numFmtId="180" fontId="4" fillId="0" borderId="3" xfId="0" applyNumberFormat="1" applyFont="1" applyFill="1" applyBorder="1" applyAlignment="1">
      <alignment horizontal="center" vertical="center" shrinkToFit="1"/>
    </xf>
    <xf numFmtId="180" fontId="4" fillId="0" borderId="1" xfId="0" applyNumberFormat="1" applyFont="1" applyFill="1" applyBorder="1" applyAlignment="1">
      <alignment horizontal="center" vertical="center" shrinkToFit="1"/>
    </xf>
    <xf numFmtId="177" fontId="4" fillId="0" borderId="1" xfId="4"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178" fontId="4" fillId="0" borderId="1" xfId="0" applyNumberFormat="1" applyFont="1" applyBorder="1" applyAlignment="1">
      <alignment vertical="center" shrinkToFit="1"/>
    </xf>
    <xf numFmtId="178" fontId="4" fillId="0" borderId="1" xfId="0" quotePrefix="1" applyNumberFormat="1" applyFont="1" applyBorder="1" applyAlignment="1">
      <alignment vertical="center" shrinkToFit="1"/>
    </xf>
    <xf numFmtId="0" fontId="4" fillId="0" borderId="0" xfId="0" applyFont="1" applyFill="1" applyAlignment="1">
      <alignment horizontal="center" vertical="center" wrapText="1"/>
    </xf>
    <xf numFmtId="176" fontId="4" fillId="0" borderId="5" xfId="0" quotePrefix="1" applyNumberFormat="1" applyFont="1" applyBorder="1" applyAlignment="1">
      <alignment vertical="center" shrinkToFit="1"/>
    </xf>
    <xf numFmtId="0" fontId="4" fillId="0" borderId="5" xfId="0" quotePrefix="1" applyFont="1" applyBorder="1" applyAlignment="1">
      <alignment vertical="center" shrinkToFit="1"/>
    </xf>
    <xf numFmtId="178" fontId="4" fillId="0" borderId="5" xfId="0" quotePrefix="1" applyNumberFormat="1" applyFont="1" applyBorder="1" applyAlignment="1">
      <alignment vertical="center" shrinkToFit="1"/>
    </xf>
    <xf numFmtId="183" fontId="4" fillId="0" borderId="5" xfId="0" quotePrefix="1" applyNumberFormat="1" applyFont="1" applyBorder="1" applyAlignment="1">
      <alignment vertical="center" shrinkToFit="1"/>
    </xf>
    <xf numFmtId="183" fontId="4" fillId="0" borderId="5" xfId="0" applyNumberFormat="1" applyFont="1" applyBorder="1" applyAlignment="1">
      <alignment vertical="center" shrinkToFit="1"/>
    </xf>
    <xf numFmtId="177" fontId="4" fillId="0" borderId="5" xfId="4" applyNumberFormat="1" applyFont="1" applyFill="1" applyBorder="1" applyAlignment="1">
      <alignment vertical="center" shrinkToFit="1"/>
    </xf>
    <xf numFmtId="180" fontId="4" fillId="0" borderId="5" xfId="0" applyNumberFormat="1" applyFont="1" applyFill="1" applyBorder="1" applyAlignment="1">
      <alignment vertical="center" shrinkToFit="1"/>
    </xf>
    <xf numFmtId="177" fontId="4" fillId="0" borderId="5" xfId="0" applyNumberFormat="1" applyFont="1" applyFill="1" applyBorder="1" applyAlignment="1">
      <alignment vertical="center" shrinkToFit="1"/>
    </xf>
    <xf numFmtId="10" fontId="4" fillId="0" borderId="5" xfId="0" applyNumberFormat="1" applyFont="1" applyFill="1" applyBorder="1" applyAlignment="1">
      <alignment vertical="center" shrinkToFit="1"/>
    </xf>
    <xf numFmtId="180"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176" fontId="4" fillId="0" borderId="8" xfId="0" applyNumberFormat="1" applyFont="1" applyBorder="1" applyAlignment="1">
      <alignment vertical="center" shrinkToFit="1"/>
    </xf>
    <xf numFmtId="0" fontId="4" fillId="0" borderId="8" xfId="0" quotePrefix="1" applyFont="1" applyBorder="1" applyAlignment="1">
      <alignment vertical="center" shrinkToFit="1"/>
    </xf>
    <xf numFmtId="0" fontId="4" fillId="0" borderId="8" xfId="0" applyFont="1" applyBorder="1" applyAlignment="1">
      <alignment vertical="center" shrinkToFit="1"/>
    </xf>
    <xf numFmtId="178" fontId="4" fillId="0" borderId="8" xfId="0" applyNumberFormat="1" applyFont="1" applyBorder="1" applyAlignment="1">
      <alignment vertical="center" shrinkToFit="1"/>
    </xf>
    <xf numFmtId="183" fontId="4" fillId="0" borderId="8" xfId="0" applyNumberFormat="1" applyFont="1" applyBorder="1" applyAlignment="1">
      <alignment vertical="center" shrinkToFit="1"/>
    </xf>
    <xf numFmtId="177" fontId="4" fillId="0" borderId="8" xfId="4" applyNumberFormat="1" applyFont="1" applyFill="1" applyBorder="1" applyAlignment="1">
      <alignment vertical="center" shrinkToFit="1"/>
    </xf>
    <xf numFmtId="180" fontId="4" fillId="0" borderId="8" xfId="0" applyNumberFormat="1" applyFont="1" applyFill="1" applyBorder="1" applyAlignment="1">
      <alignment vertical="center" shrinkToFit="1"/>
    </xf>
    <xf numFmtId="177" fontId="4" fillId="0" borderId="8" xfId="0" applyNumberFormat="1" applyFont="1" applyFill="1" applyBorder="1" applyAlignment="1">
      <alignment vertical="center" shrinkToFit="1"/>
    </xf>
    <xf numFmtId="10" fontId="4" fillId="0" borderId="8" xfId="0" applyNumberFormat="1" applyFont="1" applyFill="1" applyBorder="1" applyAlignment="1">
      <alignment vertical="center" shrinkToFit="1"/>
    </xf>
    <xf numFmtId="180"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shrinkToFit="1"/>
    </xf>
    <xf numFmtId="176" fontId="4" fillId="0" borderId="8" xfId="0" quotePrefix="1" applyNumberFormat="1" applyFont="1" applyBorder="1" applyAlignment="1">
      <alignment vertical="center" shrinkToFit="1"/>
    </xf>
    <xf numFmtId="178" fontId="4" fillId="0" borderId="8" xfId="0" quotePrefix="1" applyNumberFormat="1" applyFont="1" applyBorder="1" applyAlignment="1">
      <alignment vertical="center" shrinkToFit="1"/>
    </xf>
    <xf numFmtId="183" fontId="4" fillId="0" borderId="8" xfId="0" quotePrefix="1" applyNumberFormat="1" applyFont="1" applyBorder="1" applyAlignment="1">
      <alignment vertical="center" shrinkToFit="1"/>
    </xf>
    <xf numFmtId="180" fontId="4" fillId="0" borderId="8" xfId="0" applyNumberFormat="1" applyFont="1" applyFill="1" applyBorder="1" applyAlignment="1">
      <alignment horizontal="center" vertical="center" wrapText="1" shrinkToFit="1"/>
    </xf>
    <xf numFmtId="178" fontId="4" fillId="0" borderId="3" xfId="0" applyNumberFormat="1" applyFont="1" applyBorder="1" applyAlignment="1">
      <alignment vertical="center" shrinkToFit="1"/>
    </xf>
    <xf numFmtId="0" fontId="4" fillId="0" borderId="3" xfId="0" applyFont="1" applyFill="1" applyBorder="1" applyAlignment="1">
      <alignment horizontal="center" vertical="center" shrinkToFit="1"/>
    </xf>
    <xf numFmtId="176" fontId="4" fillId="0" borderId="9" xfId="0" applyNumberFormat="1" applyFont="1" applyBorder="1" applyAlignment="1">
      <alignment vertical="center" shrinkToFit="1"/>
    </xf>
    <xf numFmtId="0" fontId="4" fillId="0" borderId="9" xfId="0" quotePrefix="1" applyFont="1" applyBorder="1" applyAlignment="1">
      <alignment vertical="center" shrinkToFit="1"/>
    </xf>
    <xf numFmtId="0" fontId="4" fillId="0" borderId="9" xfId="0" applyFont="1" applyBorder="1" applyAlignment="1">
      <alignment vertical="center" shrinkToFit="1"/>
    </xf>
    <xf numFmtId="0" fontId="4" fillId="0" borderId="9" xfId="0" applyFont="1" applyBorder="1" applyAlignment="1">
      <alignment horizontal="center" vertical="center" wrapText="1" shrinkToFit="1"/>
    </xf>
    <xf numFmtId="0" fontId="4" fillId="0" borderId="9" xfId="0" applyFont="1" applyBorder="1" applyAlignment="1">
      <alignment horizontal="center" vertical="center" shrinkToFit="1"/>
    </xf>
    <xf numFmtId="177" fontId="4" fillId="0" borderId="9" xfId="4" applyNumberFormat="1" applyFont="1" applyFill="1" applyBorder="1" applyAlignment="1">
      <alignment vertical="center" shrinkToFit="1"/>
    </xf>
    <xf numFmtId="0" fontId="4" fillId="0" borderId="9" xfId="0" applyFont="1" applyFill="1" applyBorder="1" applyAlignment="1">
      <alignment horizontal="center" vertical="center" shrinkToFit="1"/>
    </xf>
    <xf numFmtId="0" fontId="4" fillId="0" borderId="9" xfId="0" applyFont="1" applyFill="1" applyBorder="1" applyAlignment="1">
      <alignment horizontal="center" vertical="center" wrapText="1" shrinkToFit="1"/>
    </xf>
    <xf numFmtId="178" fontId="4" fillId="0" borderId="9" xfId="0" applyNumberFormat="1" applyFont="1" applyBorder="1" applyAlignment="1">
      <alignment vertical="center" shrinkToFit="1"/>
    </xf>
    <xf numFmtId="183" fontId="4" fillId="0" borderId="9" xfId="0" applyNumberFormat="1" applyFont="1" applyBorder="1" applyAlignment="1">
      <alignment vertical="center" shrinkToFit="1"/>
    </xf>
    <xf numFmtId="180" fontId="4" fillId="0" borderId="9" xfId="0" applyNumberFormat="1" applyFont="1" applyFill="1" applyBorder="1" applyAlignment="1">
      <alignment vertical="center" shrinkToFit="1"/>
    </xf>
    <xf numFmtId="177" fontId="4" fillId="0" borderId="9" xfId="0" applyNumberFormat="1" applyFont="1" applyFill="1" applyBorder="1" applyAlignment="1">
      <alignment vertical="center" shrinkToFit="1"/>
    </xf>
    <xf numFmtId="10" fontId="4" fillId="0" borderId="9" xfId="0" applyNumberFormat="1" applyFont="1" applyFill="1" applyBorder="1" applyAlignment="1">
      <alignment vertical="center" shrinkToFit="1"/>
    </xf>
    <xf numFmtId="180" fontId="4" fillId="0" borderId="9" xfId="0" applyNumberFormat="1" applyFont="1" applyFill="1" applyBorder="1" applyAlignment="1">
      <alignment horizontal="center" vertical="center" shrinkToFit="1"/>
    </xf>
    <xf numFmtId="0" fontId="11" fillId="0" borderId="0" xfId="0" applyFont="1" applyAlignment="1">
      <alignment shrinkToFit="1"/>
    </xf>
    <xf numFmtId="0" fontId="12" fillId="4" borderId="1" xfId="0" applyFont="1" applyFill="1" applyBorder="1" applyAlignment="1">
      <alignment horizontal="center" vertical="center" shrinkToFit="1"/>
    </xf>
    <xf numFmtId="0" fontId="13" fillId="0" borderId="4" xfId="0" applyFont="1" applyBorder="1" applyAlignment="1">
      <alignment horizontal="right" vertical="center" shrinkToFit="1"/>
    </xf>
    <xf numFmtId="0" fontId="14" fillId="0" borderId="0" xfId="0" applyFont="1" applyAlignment="1">
      <alignment vertical="center" shrinkToFit="1"/>
    </xf>
    <xf numFmtId="186" fontId="12" fillId="4" borderId="1" xfId="0" applyNumberFormat="1" applyFont="1" applyFill="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vertical="center" shrinkToFit="1"/>
    </xf>
    <xf numFmtId="0" fontId="13" fillId="0" borderId="1" xfId="0" applyFont="1" applyBorder="1" applyAlignment="1">
      <alignment vertical="center" shrinkToFit="1"/>
    </xf>
    <xf numFmtId="0" fontId="11" fillId="0" borderId="0" xfId="0" applyFont="1" applyAlignment="1">
      <alignment vertical="center" shrinkToFit="1"/>
    </xf>
    <xf numFmtId="187" fontId="12" fillId="0" borderId="1" xfId="0" applyNumberFormat="1" applyFont="1" applyBorder="1" applyAlignment="1">
      <alignment vertical="center" shrinkToFit="1"/>
    </xf>
    <xf numFmtId="186" fontId="12" fillId="0" borderId="1" xfId="0" applyNumberFormat="1" applyFont="1" applyBorder="1" applyAlignment="1">
      <alignment vertical="center" shrinkToFit="1"/>
    </xf>
    <xf numFmtId="188" fontId="12" fillId="0" borderId="1" xfId="0" applyNumberFormat="1" applyFont="1" applyBorder="1" applyAlignment="1">
      <alignment shrinkToFit="1"/>
    </xf>
    <xf numFmtId="189" fontId="13" fillId="0" borderId="1" xfId="0" applyNumberFormat="1" applyFont="1" applyBorder="1" applyAlignment="1">
      <alignment shrinkToFit="1"/>
    </xf>
    <xf numFmtId="189" fontId="12" fillId="0" borderId="1" xfId="0" applyNumberFormat="1" applyFont="1" applyBorder="1" applyAlignment="1">
      <alignment vertical="center" shrinkToFit="1"/>
    </xf>
    <xf numFmtId="0" fontId="11" fillId="0" borderId="1" xfId="0" applyFont="1" applyBorder="1" applyAlignment="1">
      <alignment vertical="center" shrinkToFit="1"/>
    </xf>
    <xf numFmtId="190" fontId="13" fillId="0" borderId="1" xfId="0" applyNumberFormat="1" applyFont="1" applyBorder="1" applyAlignment="1">
      <alignment vertical="center" shrinkToFit="1"/>
    </xf>
    <xf numFmtId="0" fontId="12" fillId="0" borderId="4" xfId="0" applyFont="1" applyBorder="1" applyAlignment="1">
      <alignment vertical="center" shrinkToFit="1"/>
    </xf>
    <xf numFmtId="186" fontId="11" fillId="0" borderId="0" xfId="0" applyNumberFormat="1" applyFont="1" applyAlignment="1">
      <alignment shrinkToFit="1"/>
    </xf>
    <xf numFmtId="190" fontId="11" fillId="0" borderId="0" xfId="0" applyNumberFormat="1" applyFont="1" applyAlignment="1">
      <alignment shrinkToFit="1"/>
    </xf>
    <xf numFmtId="189" fontId="11" fillId="0" borderId="0" xfId="0" applyNumberFormat="1" applyFont="1" applyAlignment="1">
      <alignment shrinkToFit="1"/>
    </xf>
    <xf numFmtId="191" fontId="12" fillId="0" borderId="1" xfId="0" applyNumberFormat="1" applyFont="1" applyBorder="1" applyAlignment="1">
      <alignment vertical="center" shrinkToFit="1"/>
    </xf>
    <xf numFmtId="186" fontId="13" fillId="0" borderId="1" xfId="0" applyNumberFormat="1" applyFont="1" applyBorder="1" applyAlignment="1">
      <alignment vertical="center" shrinkToFit="1"/>
    </xf>
    <xf numFmtId="0" fontId="12" fillId="0" borderId="0" xfId="0" applyFont="1" applyAlignment="1">
      <alignment vertical="center" shrinkToFit="1"/>
    </xf>
    <xf numFmtId="192" fontId="12" fillId="0" borderId="1" xfId="0" applyNumberFormat="1" applyFont="1" applyBorder="1" applyAlignment="1">
      <alignment vertical="center" shrinkToFit="1"/>
    </xf>
    <xf numFmtId="183" fontId="13" fillId="0" borderId="1" xfId="0" applyNumberFormat="1" applyFont="1" applyBorder="1" applyAlignment="1">
      <alignment vertical="center" shrinkToFit="1"/>
    </xf>
    <xf numFmtId="193" fontId="12" fillId="0" borderId="1" xfId="0" applyNumberFormat="1" applyFont="1" applyBorder="1" applyAlignment="1">
      <alignment vertical="center" shrinkToFit="1"/>
    </xf>
    <xf numFmtId="194" fontId="12" fillId="0" borderId="1" xfId="0" applyNumberFormat="1" applyFont="1" applyBorder="1" applyAlignment="1">
      <alignment vertical="center" shrinkToFit="1"/>
    </xf>
    <xf numFmtId="186" fontId="12" fillId="0" borderId="1" xfId="0" applyNumberFormat="1" applyFont="1" applyBorder="1" applyAlignment="1">
      <alignment shrinkToFit="1"/>
    </xf>
    <xf numFmtId="184" fontId="13" fillId="0" borderId="1" xfId="0" applyNumberFormat="1" applyFont="1" applyBorder="1" applyAlignment="1">
      <alignment shrinkToFit="1"/>
    </xf>
    <xf numFmtId="194" fontId="12" fillId="0" borderId="1" xfId="0" applyNumberFormat="1" applyFont="1" applyBorder="1" applyAlignment="1">
      <alignment shrinkToFit="1"/>
    </xf>
    <xf numFmtId="3" fontId="12" fillId="0" borderId="1" xfId="0" applyNumberFormat="1" applyFont="1" applyBorder="1" applyAlignment="1">
      <alignment vertical="center" shrinkToFit="1"/>
    </xf>
    <xf numFmtId="195" fontId="12" fillId="0" borderId="1" xfId="0" applyNumberFormat="1" applyFont="1" applyBorder="1" applyAlignment="1">
      <alignment vertical="center" shrinkToFit="1"/>
    </xf>
    <xf numFmtId="196" fontId="12" fillId="0" borderId="1" xfId="0" applyNumberFormat="1" applyFont="1" applyBorder="1" applyAlignment="1">
      <alignment vertical="center" shrinkToFit="1"/>
    </xf>
    <xf numFmtId="0" fontId="12" fillId="2" borderId="1" xfId="0" applyFont="1" applyFill="1" applyBorder="1" applyAlignment="1">
      <alignment horizontal="center" vertical="center" shrinkToFit="1"/>
    </xf>
    <xf numFmtId="186" fontId="12" fillId="2" borderId="1" xfId="0" applyNumberFormat="1" applyFont="1" applyFill="1" applyBorder="1" applyAlignment="1">
      <alignment horizontal="center" vertical="center" shrinkToFit="1"/>
    </xf>
    <xf numFmtId="197" fontId="12" fillId="0" borderId="1" xfId="0" applyNumberFormat="1" applyFont="1" applyBorder="1" applyAlignment="1">
      <alignment vertical="center" shrinkToFit="1"/>
    </xf>
    <xf numFmtId="186" fontId="12" fillId="0" borderId="1" xfId="0" applyNumberFormat="1" applyFont="1" applyBorder="1" applyAlignment="1">
      <alignment horizontal="center" vertical="center" shrinkToFit="1"/>
    </xf>
    <xf numFmtId="198" fontId="12" fillId="0" borderId="1" xfId="0" applyNumberFormat="1" applyFont="1" applyBorder="1" applyAlignment="1">
      <alignment vertical="center" shrinkToFit="1"/>
    </xf>
    <xf numFmtId="199" fontId="12" fillId="0" borderId="1" xfId="5" applyNumberFormat="1" applyFont="1" applyFill="1" applyBorder="1" applyAlignment="1">
      <alignment vertical="center" shrinkToFit="1"/>
    </xf>
    <xf numFmtId="186" fontId="15" fillId="0" borderId="4" xfId="0" applyNumberFormat="1" applyFont="1" applyBorder="1" applyAlignment="1">
      <alignment horizontal="left" vertical="center" shrinkToFit="1"/>
    </xf>
    <xf numFmtId="186" fontId="15" fillId="0" borderId="6" xfId="0" applyNumberFormat="1" applyFont="1" applyBorder="1" applyAlignment="1">
      <alignment horizontal="left" vertical="center" shrinkToFit="1"/>
    </xf>
    <xf numFmtId="186" fontId="15" fillId="0" borderId="2" xfId="0" applyNumberFormat="1" applyFont="1" applyBorder="1" applyAlignment="1">
      <alignment horizontal="left" vertical="center" shrinkToFit="1"/>
    </xf>
    <xf numFmtId="200" fontId="12" fillId="0" borderId="1" xfId="0" applyNumberFormat="1" applyFont="1" applyBorder="1" applyAlignment="1">
      <alignment vertical="center" shrinkToFit="1"/>
    </xf>
    <xf numFmtId="201" fontId="12" fillId="0" borderId="1" xfId="5" applyNumberFormat="1" applyFont="1" applyFill="1" applyBorder="1" applyAlignment="1">
      <alignment vertical="center" shrinkToFit="1"/>
    </xf>
    <xf numFmtId="202" fontId="12" fillId="0" borderId="1" xfId="0" applyNumberFormat="1" applyFont="1" applyBorder="1" applyAlignment="1">
      <alignment vertical="center" shrinkToFit="1"/>
    </xf>
    <xf numFmtId="203" fontId="12" fillId="0" borderId="1" xfId="0" applyNumberFormat="1" applyFont="1" applyBorder="1" applyAlignment="1">
      <alignment vertical="center" shrinkToFit="1"/>
    </xf>
    <xf numFmtId="204" fontId="12" fillId="0" borderId="1" xfId="0" applyNumberFormat="1" applyFont="1" applyBorder="1" applyAlignment="1">
      <alignment horizontal="center" vertical="center" shrinkToFit="1"/>
    </xf>
    <xf numFmtId="178" fontId="12" fillId="0" borderId="1" xfId="0" applyNumberFormat="1" applyFont="1" applyBorder="1" applyAlignment="1">
      <alignment vertical="center" shrinkToFit="1"/>
    </xf>
    <xf numFmtId="190" fontId="16" fillId="0" borderId="1" xfId="0" applyNumberFormat="1" applyFont="1" applyBorder="1" applyAlignment="1">
      <alignment vertical="center" shrinkToFit="1"/>
    </xf>
    <xf numFmtId="186" fontId="17" fillId="0" borderId="1" xfId="0" applyNumberFormat="1" applyFont="1" applyBorder="1" applyAlignment="1">
      <alignment vertical="center" shrinkToFit="1"/>
    </xf>
    <xf numFmtId="190" fontId="13" fillId="0" borderId="1" xfId="5" applyNumberFormat="1" applyFont="1" applyFill="1" applyBorder="1" applyAlignment="1">
      <alignment vertical="center" shrinkToFit="1"/>
    </xf>
    <xf numFmtId="190" fontId="12" fillId="0" borderId="1" xfId="0" applyNumberFormat="1" applyFont="1" applyBorder="1" applyAlignment="1">
      <alignment vertical="center" shrinkToFit="1"/>
    </xf>
    <xf numFmtId="186" fontId="18" fillId="0" borderId="1" xfId="0" applyNumberFormat="1" applyFont="1" applyBorder="1" applyAlignment="1">
      <alignment vertical="center" shrinkToFit="1"/>
    </xf>
    <xf numFmtId="186" fontId="13" fillId="0" borderId="1" xfId="5" applyNumberFormat="1" applyFont="1" applyFill="1" applyBorder="1" applyAlignment="1">
      <alignment vertical="center" shrinkToFit="1"/>
    </xf>
    <xf numFmtId="38" fontId="12" fillId="0" borderId="1" xfId="5" applyFont="1" applyFill="1" applyBorder="1" applyAlignment="1">
      <alignment vertical="center" shrinkToFit="1"/>
    </xf>
    <xf numFmtId="186" fontId="12" fillId="0" borderId="1" xfId="5" applyNumberFormat="1" applyFont="1" applyFill="1" applyBorder="1" applyAlignment="1">
      <alignment vertical="center" shrinkToFit="1"/>
    </xf>
    <xf numFmtId="0" fontId="12" fillId="0" borderId="3" xfId="0" applyFont="1" applyBorder="1" applyAlignment="1">
      <alignment vertical="center" shrinkToFit="1"/>
    </xf>
    <xf numFmtId="38" fontId="13" fillId="0" borderId="1" xfId="5" applyFont="1" applyFill="1" applyBorder="1" applyAlignment="1">
      <alignment vertical="center" shrinkToFit="1"/>
    </xf>
    <xf numFmtId="199" fontId="12" fillId="0" borderId="1" xfId="5" applyNumberFormat="1" applyFont="1" applyBorder="1" applyAlignment="1">
      <alignment vertical="center" shrinkToFit="1"/>
    </xf>
    <xf numFmtId="205" fontId="13" fillId="0" borderId="1" xfId="0" applyNumberFormat="1" applyFont="1" applyBorder="1" applyAlignment="1">
      <alignment vertical="center" shrinkToFit="1"/>
    </xf>
    <xf numFmtId="186" fontId="12" fillId="0" borderId="3" xfId="0" applyNumberFormat="1" applyFont="1" applyBorder="1" applyAlignment="1">
      <alignment vertical="center" shrinkToFit="1"/>
    </xf>
    <xf numFmtId="205" fontId="13" fillId="0" borderId="3" xfId="0" applyNumberFormat="1" applyFont="1" applyBorder="1" applyAlignment="1">
      <alignment vertical="center" shrinkToFit="1"/>
    </xf>
    <xf numFmtId="206" fontId="12" fillId="0" borderId="1" xfId="5" applyNumberFormat="1" applyFont="1" applyFill="1" applyBorder="1" applyAlignment="1">
      <alignment vertical="center" shrinkToFit="1"/>
    </xf>
    <xf numFmtId="206" fontId="13" fillId="0" borderId="1" xfId="0" applyNumberFormat="1" applyFont="1" applyBorder="1" applyAlignment="1">
      <alignment vertical="center" shrinkToFit="1"/>
    </xf>
    <xf numFmtId="206" fontId="13" fillId="0" borderId="1" xfId="5" applyNumberFormat="1" applyFont="1" applyFill="1" applyBorder="1" applyAlignment="1">
      <alignment vertical="center" shrinkToFit="1"/>
    </xf>
    <xf numFmtId="206" fontId="12" fillId="0" borderId="1" xfId="0" applyNumberFormat="1" applyFont="1" applyBorder="1" applyAlignment="1">
      <alignment vertical="center" shrinkToFit="1"/>
    </xf>
    <xf numFmtId="0" fontId="19" fillId="0" borderId="0" xfId="0" applyFont="1" applyAlignment="1">
      <alignment shrinkToFit="1"/>
    </xf>
    <xf numFmtId="0" fontId="20" fillId="0" borderId="0" xfId="0" applyFont="1" applyAlignment="1">
      <alignment vertical="center" shrinkToFit="1"/>
    </xf>
    <xf numFmtId="0" fontId="19" fillId="0" borderId="0" xfId="0" applyFont="1" applyAlignment="1">
      <alignment vertical="center" shrinkToFit="1"/>
    </xf>
    <xf numFmtId="207" fontId="12" fillId="0" borderId="1" xfId="0" applyNumberFormat="1" applyFont="1" applyBorder="1" applyAlignment="1">
      <alignment vertical="center" shrinkToFit="1"/>
    </xf>
    <xf numFmtId="184" fontId="13" fillId="0" borderId="1" xfId="0" applyNumberFormat="1" applyFont="1" applyBorder="1" applyAlignment="1">
      <alignment vertical="center" shrinkToFit="1"/>
    </xf>
    <xf numFmtId="0" fontId="12" fillId="0" borderId="0" xfId="0" applyFont="1" applyAlignment="1">
      <alignment shrinkToFit="1"/>
    </xf>
    <xf numFmtId="186" fontId="12" fillId="0" borderId="0" xfId="0" applyNumberFormat="1" applyFont="1" applyAlignment="1">
      <alignment shrinkToFit="1"/>
    </xf>
    <xf numFmtId="190" fontId="12" fillId="0" borderId="0" xfId="0" applyNumberFormat="1" applyFont="1" applyAlignment="1">
      <alignment shrinkToFit="1"/>
    </xf>
    <xf numFmtId="189" fontId="12" fillId="0" borderId="0" xfId="0" applyNumberFormat="1" applyFont="1" applyAlignment="1">
      <alignment shrinkToFit="1"/>
    </xf>
    <xf numFmtId="208" fontId="12" fillId="0" borderId="1" xfId="0" applyNumberFormat="1" applyFont="1" applyBorder="1" applyAlignment="1">
      <alignment vertical="center" shrinkToFit="1"/>
    </xf>
    <xf numFmtId="209" fontId="12" fillId="0" borderId="1" xfId="0" applyNumberFormat="1" applyFont="1" applyBorder="1" applyAlignment="1">
      <alignment vertical="center" shrinkToFit="1"/>
    </xf>
    <xf numFmtId="210" fontId="13" fillId="0" borderId="1" xfId="5" applyNumberFormat="1" applyFont="1" applyFill="1" applyBorder="1" applyAlignment="1">
      <alignment vertical="center" shrinkToFit="1"/>
    </xf>
    <xf numFmtId="211" fontId="12" fillId="0" borderId="1" xfId="0" applyNumberFormat="1" applyFont="1" applyBorder="1" applyAlignment="1">
      <alignment vertical="center" shrinkToFit="1"/>
    </xf>
    <xf numFmtId="186" fontId="12" fillId="0" borderId="1" xfId="5" applyNumberFormat="1" applyFont="1" applyFill="1" applyBorder="1" applyAlignment="1">
      <alignment horizontal="right" vertical="center" shrinkToFit="1"/>
    </xf>
    <xf numFmtId="212" fontId="12" fillId="0" borderId="1" xfId="0" applyNumberFormat="1" applyFont="1" applyBorder="1" applyAlignment="1">
      <alignment vertical="center" shrinkToFit="1"/>
    </xf>
    <xf numFmtId="205" fontId="12" fillId="0" borderId="1" xfId="0" applyNumberFormat="1" applyFont="1" applyBorder="1" applyAlignment="1">
      <alignment vertical="center" shrinkToFit="1"/>
    </xf>
    <xf numFmtId="201" fontId="12" fillId="0" borderId="1" xfId="5" applyNumberFormat="1" applyFont="1" applyBorder="1" applyAlignment="1">
      <alignment vertical="center" shrinkToFit="1"/>
    </xf>
    <xf numFmtId="189" fontId="13" fillId="0" borderId="1" xfId="0" applyNumberFormat="1" applyFont="1" applyBorder="1" applyAlignment="1">
      <alignment vertical="center" shrinkToFit="1"/>
    </xf>
    <xf numFmtId="0" fontId="12" fillId="0" borderId="1" xfId="0" applyFont="1" applyBorder="1" applyAlignment="1">
      <alignment horizontal="right" vertical="center" shrinkToFit="1"/>
    </xf>
    <xf numFmtId="190" fontId="12" fillId="0" borderId="1" xfId="5" applyNumberFormat="1" applyFont="1" applyFill="1" applyBorder="1" applyAlignment="1">
      <alignment vertical="center" shrinkToFit="1"/>
    </xf>
    <xf numFmtId="206" fontId="12" fillId="0" borderId="1" xfId="5" applyNumberFormat="1" applyFont="1" applyBorder="1" applyAlignment="1">
      <alignment vertical="center" shrinkToFit="1"/>
    </xf>
    <xf numFmtId="186" fontId="12" fillId="0" borderId="1" xfId="5" applyNumberFormat="1" applyFont="1" applyBorder="1" applyAlignment="1">
      <alignment vertical="center" shrinkToFit="1"/>
    </xf>
    <xf numFmtId="213" fontId="12" fillId="0" borderId="1" xfId="0" applyNumberFormat="1" applyFont="1" applyBorder="1" applyAlignment="1">
      <alignment vertical="center" shrinkToFit="1"/>
    </xf>
    <xf numFmtId="214" fontId="12" fillId="0" borderId="1" xfId="0" applyNumberFormat="1" applyFont="1" applyBorder="1" applyAlignment="1">
      <alignment vertical="center" shrinkToFit="1"/>
    </xf>
    <xf numFmtId="215" fontId="12" fillId="0" borderId="1" xfId="0" applyNumberFormat="1" applyFont="1" applyBorder="1" applyAlignment="1">
      <alignment vertical="center" shrinkToFit="1"/>
    </xf>
    <xf numFmtId="0" fontId="11" fillId="0" borderId="0" xfId="0" applyFont="1"/>
    <xf numFmtId="186" fontId="11" fillId="0" borderId="0" xfId="0" applyNumberFormat="1" applyFont="1"/>
    <xf numFmtId="190" fontId="11" fillId="0" borderId="0" xfId="0" applyNumberFormat="1" applyFont="1"/>
    <xf numFmtId="189" fontId="11" fillId="0" borderId="0" xfId="0" applyNumberFormat="1" applyFont="1"/>
    <xf numFmtId="0" fontId="12" fillId="2" borderId="1" xfId="0" applyFont="1" applyFill="1" applyBorder="1" applyAlignment="1">
      <alignment horizontal="center" vertical="center"/>
    </xf>
    <xf numFmtId="0" fontId="13" fillId="0" borderId="4" xfId="0" applyFont="1" applyBorder="1" applyAlignment="1">
      <alignment horizontal="right" vertical="center"/>
    </xf>
    <xf numFmtId="0" fontId="21" fillId="0" borderId="0" xfId="0" applyFont="1" applyAlignment="1">
      <alignment vertical="center"/>
    </xf>
    <xf numFmtId="0" fontId="12" fillId="0" borderId="1" xfId="0" applyFont="1" applyBorder="1" applyAlignment="1">
      <alignment horizontal="center" vertical="center"/>
    </xf>
    <xf numFmtId="186" fontId="12" fillId="0" borderId="1" xfId="0" applyNumberFormat="1" applyFont="1" applyBorder="1" applyAlignment="1">
      <alignment horizontal="center" vertical="center"/>
    </xf>
    <xf numFmtId="0" fontId="22" fillId="0" borderId="0" xfId="0" applyFont="1"/>
    <xf numFmtId="0" fontId="12" fillId="0" borderId="1" xfId="0" applyFont="1" applyBorder="1" applyAlignment="1">
      <alignment vertical="center"/>
    </xf>
    <xf numFmtId="0" fontId="13" fillId="0" borderId="1" xfId="0" applyFont="1" applyBorder="1" applyAlignment="1">
      <alignment vertical="center"/>
    </xf>
    <xf numFmtId="0" fontId="12" fillId="0" borderId="4" xfId="0" applyFont="1" applyBorder="1" applyAlignment="1">
      <alignment vertical="center"/>
    </xf>
    <xf numFmtId="0" fontId="22" fillId="0" borderId="0" xfId="0" applyFont="1" applyAlignment="1">
      <alignment vertical="center"/>
    </xf>
    <xf numFmtId="199" fontId="12" fillId="0" borderId="1" xfId="5" applyNumberFormat="1" applyFont="1" applyFill="1" applyBorder="1" applyAlignment="1">
      <alignment vertical="center"/>
    </xf>
    <xf numFmtId="199" fontId="13" fillId="0" borderId="1" xfId="5" applyNumberFormat="1" applyFont="1" applyFill="1" applyBorder="1" applyAlignment="1">
      <alignment vertical="center"/>
    </xf>
    <xf numFmtId="199" fontId="12" fillId="0" borderId="0" xfId="5" applyNumberFormat="1" applyFont="1" applyFill="1" applyAlignment="1">
      <alignment vertical="center"/>
    </xf>
    <xf numFmtId="199" fontId="12" fillId="0" borderId="4" xfId="5" applyNumberFormat="1" applyFont="1" applyFill="1" applyBorder="1" applyAlignment="1">
      <alignment vertical="center"/>
    </xf>
    <xf numFmtId="0" fontId="12" fillId="0" borderId="0" xfId="0" applyFont="1"/>
    <xf numFmtId="186" fontId="12" fillId="0" borderId="0" xfId="0" applyNumberFormat="1" applyFont="1"/>
    <xf numFmtId="190" fontId="12" fillId="0" borderId="0" xfId="0" applyNumberFormat="1" applyFont="1"/>
    <xf numFmtId="189" fontId="12" fillId="0" borderId="0" xfId="0" applyNumberFormat="1" applyFont="1"/>
    <xf numFmtId="0" fontId="12" fillId="0" borderId="1" xfId="0" applyFont="1" applyBorder="1" applyAlignment="1">
      <alignment horizontal="left" vertical="center" shrinkToFit="1"/>
    </xf>
    <xf numFmtId="186" fontId="12" fillId="0" borderId="4" xfId="0" applyNumberFormat="1" applyFont="1" applyBorder="1" applyAlignment="1">
      <alignment horizontal="left" vertical="center" indent="1"/>
    </xf>
    <xf numFmtId="186" fontId="12" fillId="0" borderId="6" xfId="0" applyNumberFormat="1" applyFont="1" applyBorder="1" applyAlignment="1">
      <alignment horizontal="left" vertical="center" indent="1"/>
    </xf>
    <xf numFmtId="186" fontId="12" fillId="0" borderId="2" xfId="0" applyNumberFormat="1" applyFont="1" applyBorder="1" applyAlignment="1">
      <alignment horizontal="left" vertical="center" indent="1"/>
    </xf>
    <xf numFmtId="216" fontId="12" fillId="0" borderId="1" xfId="0" applyNumberFormat="1" applyFont="1" applyBorder="1" applyAlignment="1">
      <alignment vertical="center" shrinkToFit="1"/>
    </xf>
    <xf numFmtId="206" fontId="13" fillId="0" borderId="1" xfId="5" applyNumberFormat="1" applyFont="1" applyFill="1" applyBorder="1" applyAlignment="1">
      <alignment shrinkToFit="1"/>
    </xf>
    <xf numFmtId="206" fontId="13" fillId="0" borderId="1" xfId="5" applyNumberFormat="1" applyFont="1" applyBorder="1" applyAlignment="1">
      <alignment shrinkToFit="1"/>
    </xf>
    <xf numFmtId="216" fontId="12" fillId="0" borderId="1" xfId="0" applyNumberFormat="1" applyFont="1" applyBorder="1" applyAlignment="1">
      <alignment vertical="center"/>
    </xf>
    <xf numFmtId="201" fontId="12" fillId="0" borderId="1" xfId="5" applyNumberFormat="1" applyFont="1" applyFill="1" applyBorder="1" applyAlignment="1">
      <alignment vertical="center"/>
    </xf>
    <xf numFmtId="201" fontId="12" fillId="0" borderId="4" xfId="5" applyNumberFormat="1" applyFont="1" applyFill="1" applyBorder="1" applyAlignment="1">
      <alignment vertical="center"/>
    </xf>
    <xf numFmtId="187" fontId="12" fillId="0" borderId="1" xfId="0" applyNumberFormat="1" applyFont="1" applyBorder="1" applyAlignment="1">
      <alignment vertical="center"/>
    </xf>
    <xf numFmtId="199" fontId="23" fillId="0" borderId="1" xfId="5" applyNumberFormat="1" applyFont="1" applyFill="1" applyBorder="1" applyAlignment="1">
      <alignment vertical="center"/>
    </xf>
    <xf numFmtId="0" fontId="12" fillId="0" borderId="4" xfId="0" applyFont="1" applyBorder="1" applyAlignment="1">
      <alignment horizontal="center" vertical="center" shrinkToFit="1"/>
    </xf>
    <xf numFmtId="216" fontId="12" fillId="0" borderId="1" xfId="0" applyNumberFormat="1" applyFont="1" applyBorder="1" applyAlignment="1">
      <alignment horizontal="right" vertical="center" shrinkToFit="1"/>
    </xf>
    <xf numFmtId="217" fontId="12" fillId="0" borderId="1" xfId="0" applyNumberFormat="1" applyFont="1" applyBorder="1" applyAlignment="1">
      <alignment vertical="center" shrinkToFit="1"/>
    </xf>
    <xf numFmtId="0" fontId="13" fillId="0" borderId="0" xfId="0" applyFont="1" applyAlignment="1">
      <alignment vertical="center"/>
    </xf>
    <xf numFmtId="0" fontId="13" fillId="0" borderId="0" xfId="0" applyFont="1" applyAlignment="1">
      <alignment vertical="center" shrinkToFit="1"/>
    </xf>
    <xf numFmtId="0" fontId="12" fillId="0" borderId="0" xfId="0" applyFont="1" applyAlignment="1">
      <alignment vertical="center"/>
    </xf>
    <xf numFmtId="217" fontId="12" fillId="0" borderId="1" xfId="0" applyNumberFormat="1" applyFont="1" applyBorder="1" applyAlignment="1">
      <alignment horizontal="right" vertical="center" shrinkToFit="1"/>
    </xf>
    <xf numFmtId="0" fontId="19" fillId="0" borderId="0" xfId="0" applyFont="1"/>
    <xf numFmtId="201" fontId="12" fillId="0" borderId="1" xfId="5" applyNumberFormat="1" applyFont="1" applyBorder="1" applyAlignment="1">
      <alignment shrinkToFit="1"/>
    </xf>
    <xf numFmtId="201" fontId="12" fillId="0" borderId="1" xfId="5" applyNumberFormat="1" applyFont="1" applyBorder="1" applyAlignment="1"/>
    <xf numFmtId="201" fontId="12" fillId="0" borderId="1" xfId="5" applyNumberFormat="1" applyFont="1" applyFill="1" applyBorder="1" applyAlignment="1"/>
    <xf numFmtId="201" fontId="13" fillId="0" borderId="1" xfId="5" applyNumberFormat="1" applyFont="1" applyFill="1" applyBorder="1" applyAlignment="1"/>
    <xf numFmtId="201" fontId="13" fillId="0" borderId="1" xfId="5" applyNumberFormat="1" applyFont="1" applyBorder="1" applyAlignment="1"/>
    <xf numFmtId="199" fontId="12" fillId="0" borderId="1" xfId="5" applyNumberFormat="1" applyFont="1" applyBorder="1" applyAlignment="1">
      <alignment shrinkToFit="1"/>
    </xf>
    <xf numFmtId="199" fontId="12" fillId="0" borderId="1" xfId="5" applyNumberFormat="1" applyFont="1" applyBorder="1" applyAlignment="1"/>
    <xf numFmtId="199" fontId="12" fillId="0" borderId="1" xfId="5" applyNumberFormat="1" applyFont="1" applyFill="1" applyBorder="1" applyAlignment="1"/>
    <xf numFmtId="201" fontId="13" fillId="0" borderId="1" xfId="5" applyNumberFormat="1" applyFont="1" applyFill="1" applyBorder="1" applyAlignment="1">
      <alignment vertical="center"/>
    </xf>
    <xf numFmtId="206" fontId="12" fillId="0" borderId="1" xfId="0" applyNumberFormat="1" applyFont="1" applyBorder="1" applyAlignment="1">
      <alignment vertical="center"/>
    </xf>
    <xf numFmtId="206" fontId="13" fillId="0" borderId="1" xfId="0" applyNumberFormat="1" applyFont="1" applyBorder="1" applyAlignment="1">
      <alignment vertical="center"/>
    </xf>
    <xf numFmtId="190" fontId="12" fillId="0" borderId="1" xfId="0" applyNumberFormat="1" applyFont="1" applyBorder="1" applyAlignment="1">
      <alignment vertical="center"/>
    </xf>
    <xf numFmtId="190" fontId="13" fillId="0" borderId="1" xfId="0" applyNumberFormat="1" applyFont="1" applyBorder="1" applyAlignment="1">
      <alignment vertical="center"/>
    </xf>
    <xf numFmtId="186" fontId="12" fillId="0" borderId="1" xfId="0" applyNumberFormat="1" applyFont="1" applyBorder="1" applyAlignment="1">
      <alignment vertical="center"/>
    </xf>
    <xf numFmtId="189" fontId="12" fillId="0" borderId="1" xfId="0" applyNumberFormat="1" applyFont="1" applyBorder="1" applyAlignment="1">
      <alignment vertical="center"/>
    </xf>
    <xf numFmtId="0" fontId="11" fillId="0" borderId="1" xfId="0" applyFont="1" applyBorder="1"/>
    <xf numFmtId="38" fontId="11" fillId="0" borderId="1" xfId="5" applyFont="1" applyBorder="1" applyAlignment="1">
      <alignment shrinkToFit="1"/>
    </xf>
    <xf numFmtId="38" fontId="11" fillId="0" borderId="1" xfId="5" applyFont="1" applyBorder="1" applyAlignment="1"/>
    <xf numFmtId="38" fontId="11" fillId="0" borderId="1" xfId="5" applyFont="1" applyFill="1" applyBorder="1" applyAlignment="1"/>
    <xf numFmtId="218" fontId="12" fillId="0" borderId="1" xfId="0" applyNumberFormat="1" applyFont="1" applyBorder="1" applyAlignment="1">
      <alignment vertical="center"/>
    </xf>
    <xf numFmtId="218" fontId="12" fillId="0" borderId="1" xfId="0" applyNumberFormat="1" applyFont="1" applyBorder="1" applyAlignment="1">
      <alignment vertical="center" shrinkToFit="1"/>
    </xf>
    <xf numFmtId="206" fontId="12" fillId="0" borderId="1" xfId="0" applyNumberFormat="1" applyFont="1" applyBorder="1"/>
    <xf numFmtId="206" fontId="12" fillId="0" borderId="1" xfId="5" applyNumberFormat="1" applyFont="1" applyBorder="1" applyAlignment="1">
      <alignment shrinkToFit="1"/>
    </xf>
    <xf numFmtId="206" fontId="12" fillId="0" borderId="1" xfId="5" applyNumberFormat="1" applyFont="1" applyBorder="1" applyAlignment="1"/>
    <xf numFmtId="206" fontId="12" fillId="0" borderId="1" xfId="5" applyNumberFormat="1" applyFont="1" applyFill="1" applyBorder="1" applyAlignment="1"/>
    <xf numFmtId="199" fontId="13" fillId="0" borderId="1" xfId="5" applyNumberFormat="1" applyFont="1" applyBorder="1" applyAlignment="1"/>
    <xf numFmtId="199" fontId="13" fillId="0" borderId="1" xfId="5" applyNumberFormat="1" applyFont="1" applyFill="1" applyBorder="1" applyAlignment="1"/>
    <xf numFmtId="206" fontId="12" fillId="0" borderId="0" xfId="0" applyNumberFormat="1" applyFont="1" applyAlignment="1">
      <alignment vertical="center" shrinkToFit="1"/>
    </xf>
    <xf numFmtId="206" fontId="12" fillId="0" borderId="4" xfId="0" applyNumberFormat="1" applyFont="1" applyBorder="1" applyAlignment="1">
      <alignment vertical="center" shrinkToFit="1"/>
    </xf>
    <xf numFmtId="206" fontId="12" fillId="0" borderId="1" xfId="0" applyNumberFormat="1" applyFont="1" applyBorder="1" applyAlignment="1">
      <alignment shrinkToFit="1"/>
    </xf>
    <xf numFmtId="206" fontId="12" fillId="0" borderId="1" xfId="5" applyNumberFormat="1" applyFont="1" applyFill="1" applyBorder="1" applyAlignment="1">
      <alignment shrinkToFit="1"/>
    </xf>
    <xf numFmtId="219" fontId="12" fillId="0" borderId="1" xfId="0" applyNumberFormat="1" applyFont="1" applyBorder="1" applyAlignment="1">
      <alignment vertical="center" shrinkToFit="1"/>
    </xf>
    <xf numFmtId="219" fontId="12" fillId="0" borderId="1" xfId="0" applyNumberFormat="1" applyFont="1" applyBorder="1" applyAlignment="1">
      <alignment horizontal="right" vertical="center" shrinkToFit="1"/>
    </xf>
    <xf numFmtId="220" fontId="12" fillId="0" borderId="1" xfId="0" applyNumberFormat="1" applyFont="1" applyBorder="1" applyAlignment="1">
      <alignment horizontal="right" vertical="center" shrinkToFit="1"/>
    </xf>
    <xf numFmtId="221" fontId="12" fillId="0" borderId="1" xfId="0" applyNumberFormat="1" applyFont="1" applyBorder="1" applyAlignment="1">
      <alignment vertical="center" shrinkToFit="1"/>
    </xf>
    <xf numFmtId="0" fontId="12" fillId="0" borderId="4" xfId="0" applyFont="1" applyBorder="1" applyAlignment="1">
      <alignment horizontal="center" vertical="center"/>
    </xf>
    <xf numFmtId="0" fontId="17" fillId="0" borderId="1" xfId="0" applyFont="1" applyBorder="1" applyAlignment="1">
      <alignment vertical="center"/>
    </xf>
    <xf numFmtId="206" fontId="16" fillId="0" borderId="1" xfId="0" applyNumberFormat="1" applyFont="1" applyBorder="1" applyAlignment="1">
      <alignment vertical="center" shrinkToFit="1"/>
    </xf>
    <xf numFmtId="222" fontId="12" fillId="0" borderId="1" xfId="0" applyNumberFormat="1" applyFont="1" applyBorder="1" applyAlignment="1">
      <alignment horizontal="right" vertical="center" shrinkToFit="1"/>
    </xf>
    <xf numFmtId="38" fontId="17" fillId="0" borderId="1" xfId="5" applyFont="1" applyBorder="1" applyAlignment="1">
      <alignment vertical="center"/>
    </xf>
    <xf numFmtId="223" fontId="13" fillId="0" borderId="1" xfId="5" applyNumberFormat="1" applyFont="1" applyFill="1" applyBorder="1" applyAlignment="1">
      <alignment vertical="center" shrinkToFit="1"/>
    </xf>
    <xf numFmtId="223" fontId="13" fillId="0" borderId="4" xfId="5" applyNumberFormat="1" applyFont="1" applyFill="1" applyBorder="1" applyAlignment="1">
      <alignment vertical="center" shrinkToFit="1"/>
    </xf>
    <xf numFmtId="224" fontId="13" fillId="0" borderId="1" xfId="5" applyNumberFormat="1" applyFont="1" applyFill="1" applyBorder="1" applyAlignment="1">
      <alignment vertical="center" shrinkToFit="1"/>
    </xf>
    <xf numFmtId="225" fontId="12" fillId="0" borderId="1" xfId="0" applyNumberFormat="1" applyFont="1" applyBorder="1" applyAlignment="1">
      <alignment horizontal="right" vertical="center" shrinkToFit="1"/>
    </xf>
    <xf numFmtId="226" fontId="12" fillId="0" borderId="1" xfId="0" applyNumberFormat="1" applyFont="1" applyBorder="1" applyAlignment="1">
      <alignment vertical="center" shrinkToFit="1"/>
    </xf>
    <xf numFmtId="186" fontId="12" fillId="0" borderId="4" xfId="0" applyNumberFormat="1" applyFont="1" applyBorder="1" applyAlignment="1">
      <alignment horizontal="left" vertical="center"/>
    </xf>
    <xf numFmtId="186" fontId="12" fillId="0" borderId="6" xfId="0" applyNumberFormat="1" applyFont="1" applyBorder="1" applyAlignment="1">
      <alignment horizontal="left" vertical="center"/>
    </xf>
    <xf numFmtId="186" fontId="12" fillId="0" borderId="2" xfId="0" applyNumberFormat="1" applyFont="1" applyBorder="1" applyAlignment="1">
      <alignment horizontal="left" vertical="center"/>
    </xf>
    <xf numFmtId="227" fontId="12" fillId="0" borderId="1" xfId="0" applyNumberFormat="1" applyFont="1" applyBorder="1" applyAlignment="1">
      <alignment horizontal="right" vertical="center" shrinkToFit="1"/>
    </xf>
    <xf numFmtId="191" fontId="17" fillId="0" borderId="1" xfId="0" applyNumberFormat="1" applyFont="1" applyBorder="1" applyAlignment="1">
      <alignment vertical="center"/>
    </xf>
    <xf numFmtId="228" fontId="12" fillId="0" borderId="1" xfId="5" applyNumberFormat="1" applyFont="1" applyFill="1" applyBorder="1" applyAlignment="1">
      <alignment vertical="center" shrinkToFit="1"/>
    </xf>
    <xf numFmtId="228" fontId="13" fillId="0" borderId="1" xfId="5" applyNumberFormat="1" applyFont="1" applyFill="1" applyBorder="1" applyAlignment="1">
      <alignment vertical="center" shrinkToFit="1"/>
    </xf>
    <xf numFmtId="191" fontId="17" fillId="0" borderId="1" xfId="5" applyNumberFormat="1" applyFont="1" applyFill="1" applyBorder="1" applyAlignment="1">
      <alignment vertical="center" shrinkToFit="1"/>
    </xf>
    <xf numFmtId="223" fontId="12" fillId="0" borderId="1" xfId="5" applyNumberFormat="1" applyFont="1" applyFill="1" applyBorder="1" applyAlignment="1">
      <alignment vertical="center" shrinkToFit="1"/>
    </xf>
    <xf numFmtId="0" fontId="17" fillId="0" borderId="1" xfId="0" applyFont="1" applyBorder="1" applyAlignment="1">
      <alignment horizontal="center" vertical="center"/>
    </xf>
    <xf numFmtId="0" fontId="17" fillId="0" borderId="0" xfId="0" applyFont="1"/>
    <xf numFmtId="0" fontId="13" fillId="0" borderId="4" xfId="0" applyFont="1" applyBorder="1" applyAlignment="1">
      <alignment vertical="center" shrinkToFit="1"/>
    </xf>
    <xf numFmtId="220" fontId="12" fillId="0" borderId="1" xfId="0" applyNumberFormat="1" applyFont="1" applyBorder="1" applyAlignment="1">
      <alignment vertical="center" shrinkToFit="1"/>
    </xf>
    <xf numFmtId="191" fontId="12" fillId="0" borderId="1" xfId="0" applyNumberFormat="1" applyFont="1" applyBorder="1" applyAlignment="1">
      <alignment vertical="center"/>
    </xf>
    <xf numFmtId="206" fontId="13" fillId="0" borderId="4" xfId="5" applyNumberFormat="1" applyFont="1" applyFill="1" applyBorder="1" applyAlignment="1">
      <alignment vertical="center" shrinkToFit="1"/>
    </xf>
    <xf numFmtId="191" fontId="12" fillId="0" borderId="1" xfId="5" applyNumberFormat="1" applyFont="1" applyFill="1" applyBorder="1" applyAlignment="1">
      <alignment vertical="center" shrinkToFit="1"/>
    </xf>
    <xf numFmtId="0" fontId="12" fillId="0" borderId="1" xfId="0" applyFont="1" applyBorder="1"/>
    <xf numFmtId="186" fontId="12" fillId="0" borderId="1" xfId="0" applyNumberFormat="1" applyFont="1" applyBorder="1" applyAlignment="1">
      <alignment horizontal="left" vertical="center" indent="1"/>
    </xf>
    <xf numFmtId="191" fontId="13" fillId="0" borderId="1" xfId="0" applyNumberFormat="1" applyFont="1" applyBorder="1" applyAlignment="1">
      <alignment vertical="center" shrinkToFit="1"/>
    </xf>
    <xf numFmtId="0" fontId="22" fillId="0" borderId="1" xfId="0" applyFont="1" applyBorder="1" applyAlignment="1">
      <alignment vertical="center"/>
    </xf>
    <xf numFmtId="191" fontId="13" fillId="0" borderId="1" xfId="5" applyNumberFormat="1" applyFont="1" applyFill="1" applyBorder="1" applyAlignment="1">
      <alignment vertical="center" shrinkToFit="1"/>
    </xf>
    <xf numFmtId="206" fontId="12" fillId="0" borderId="1" xfId="0" applyNumberFormat="1" applyFont="1" applyBorder="1" applyAlignment="1">
      <alignment horizontal="right" vertical="center" shrinkToFit="1"/>
    </xf>
    <xf numFmtId="187" fontId="17" fillId="0" borderId="1" xfId="0" applyNumberFormat="1" applyFont="1" applyBorder="1" applyAlignment="1">
      <alignment vertical="center" shrinkToFit="1"/>
    </xf>
    <xf numFmtId="186" fontId="16" fillId="0" borderId="1" xfId="0" applyNumberFormat="1" applyFont="1" applyBorder="1" applyAlignment="1">
      <alignment vertical="center" shrinkToFit="1"/>
    </xf>
    <xf numFmtId="186" fontId="12" fillId="0" borderId="1" xfId="0" applyNumberFormat="1" applyFont="1" applyBorder="1" applyAlignment="1">
      <alignment horizontal="right" vertical="center" shrinkToFit="1"/>
    </xf>
    <xf numFmtId="206" fontId="17" fillId="0" borderId="1" xfId="0" applyNumberFormat="1" applyFont="1" applyBorder="1" applyAlignment="1">
      <alignment vertical="center" shrinkToFit="1"/>
    </xf>
    <xf numFmtId="205" fontId="16" fillId="0" borderId="1" xfId="0" applyNumberFormat="1" applyFont="1" applyBorder="1" applyAlignment="1">
      <alignment vertical="center" shrinkToFit="1"/>
    </xf>
    <xf numFmtId="206" fontId="17" fillId="0" borderId="1" xfId="0" applyNumberFormat="1" applyFont="1" applyBorder="1" applyAlignment="1">
      <alignment horizontal="right" vertical="center" shrinkToFit="1"/>
    </xf>
    <xf numFmtId="0" fontId="14" fillId="0" borderId="0" xfId="0" applyFont="1" applyAlignment="1">
      <alignment vertical="center"/>
    </xf>
    <xf numFmtId="0" fontId="17" fillId="4" borderId="1" xfId="0" applyFont="1" applyFill="1" applyBorder="1" applyAlignment="1">
      <alignment horizontal="center" vertical="center" shrinkToFit="1"/>
    </xf>
    <xf numFmtId="0" fontId="16" fillId="0" borderId="4" xfId="0" applyFont="1" applyBorder="1" applyAlignment="1">
      <alignment horizontal="right" vertical="center" shrinkToFit="1"/>
    </xf>
    <xf numFmtId="0" fontId="11" fillId="0" borderId="0" xfId="0" applyFont="1" applyAlignment="1">
      <alignment vertical="center"/>
    </xf>
    <xf numFmtId="186" fontId="13" fillId="0" borderId="1" xfId="0" applyNumberFormat="1" applyFont="1" applyBorder="1" applyAlignment="1">
      <alignment vertical="center"/>
    </xf>
    <xf numFmtId="0" fontId="12" fillId="4" borderId="1" xfId="0" applyFont="1" applyFill="1" applyBorder="1" applyAlignment="1">
      <alignment horizontal="center" vertical="center"/>
    </xf>
    <xf numFmtId="186" fontId="12" fillId="4" borderId="1" xfId="0" applyNumberFormat="1" applyFont="1" applyFill="1" applyBorder="1" applyAlignment="1">
      <alignment horizontal="center" vertical="center"/>
    </xf>
    <xf numFmtId="0" fontId="24" fillId="0" borderId="0" xfId="0" applyFont="1" applyAlignment="1">
      <alignment horizontal="center" vertical="center" wrapText="1"/>
    </xf>
    <xf numFmtId="0" fontId="4" fillId="0" borderId="7" xfId="0" applyFont="1" applyBorder="1"/>
    <xf numFmtId="184" fontId="4" fillId="0" borderId="7" xfId="0" applyNumberFormat="1" applyFont="1" applyBorder="1"/>
    <xf numFmtId="184" fontId="4" fillId="3" borderId="7" xfId="0" applyNumberFormat="1" applyFont="1" applyFill="1" applyBorder="1"/>
    <xf numFmtId="0" fontId="0" fillId="0" borderId="7" xfId="0" applyFont="1" applyBorder="1"/>
    <xf numFmtId="181" fontId="0" fillId="0" borderId="0" xfId="0" applyNumberFormat="1" applyFont="1"/>
    <xf numFmtId="183" fontId="0" fillId="0" borderId="0" xfId="0" applyNumberFormat="1" applyFont="1"/>
    <xf numFmtId="176" fontId="4" fillId="0" borderId="9" xfId="0" applyNumberFormat="1" applyFont="1" applyBorder="1" applyAlignment="1">
      <alignment horizontal="center" vertical="center" wrapText="1" shrinkToFit="1"/>
    </xf>
    <xf numFmtId="0" fontId="28" fillId="0" borderId="0" xfId="0" applyFont="1" applyAlignment="1">
      <alignment horizontal="center" vertical="center" wrapText="1"/>
    </xf>
    <xf numFmtId="0" fontId="24" fillId="0" borderId="0" xfId="0" applyFont="1" applyAlignment="1">
      <alignment horizontal="left" vertical="center" wrapText="1" indent="1"/>
    </xf>
    <xf numFmtId="0" fontId="29" fillId="0" borderId="0" xfId="0" applyFont="1" applyAlignment="1">
      <alignment horizontal="center" vertical="center" wrapText="1"/>
    </xf>
    <xf numFmtId="0" fontId="29" fillId="0" borderId="15" xfId="0" applyFont="1" applyBorder="1" applyAlignment="1">
      <alignment horizontal="left" vertical="center" wrapText="1" indent="1"/>
    </xf>
    <xf numFmtId="0" fontId="29" fillId="0" borderId="16" xfId="0" applyFont="1" applyBorder="1" applyAlignment="1">
      <alignment horizontal="left" vertical="center" wrapText="1" indent="1"/>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178" fontId="4" fillId="0" borderId="12" xfId="0" applyNumberFormat="1" applyFont="1" applyBorder="1" applyAlignment="1">
      <alignment horizontal="right" vertical="center" shrinkToFit="1"/>
    </xf>
    <xf numFmtId="178" fontId="4" fillId="0" borderId="4" xfId="0" applyNumberFormat="1" applyFont="1" applyBorder="1" applyAlignment="1">
      <alignment horizontal="right" vertical="center" shrinkToFit="1"/>
    </xf>
    <xf numFmtId="178" fontId="4" fillId="0" borderId="4" xfId="0" quotePrefix="1" applyNumberFormat="1" applyFont="1" applyBorder="1" applyAlignment="1">
      <alignment horizontal="right" vertical="center" shrinkToFit="1"/>
    </xf>
    <xf numFmtId="178" fontId="4" fillId="0" borderId="10" xfId="0" quotePrefix="1" applyNumberFormat="1" applyFont="1" applyBorder="1" applyAlignment="1">
      <alignment horizontal="right" vertical="center" shrinkToFit="1"/>
    </xf>
    <xf numFmtId="178" fontId="4" fillId="0" borderId="18" xfId="0" quotePrefix="1" applyNumberFormat="1" applyFont="1" applyBorder="1" applyAlignment="1">
      <alignment horizontal="right" vertical="center" shrinkToFit="1"/>
    </xf>
    <xf numFmtId="178" fontId="4" fillId="0" borderId="18" xfId="0" applyNumberFormat="1" applyFont="1" applyBorder="1" applyAlignment="1">
      <alignment horizontal="right" vertical="center" shrinkToFit="1"/>
    </xf>
    <xf numFmtId="178" fontId="4" fillId="0" borderId="19" xfId="0" applyNumberFormat="1" applyFont="1" applyBorder="1" applyAlignment="1">
      <alignment horizontal="right" vertical="center" shrinkToFit="1"/>
    </xf>
    <xf numFmtId="179" fontId="4" fillId="0" borderId="17" xfId="0" applyNumberFormat="1" applyFont="1" applyBorder="1" applyAlignment="1">
      <alignment horizontal="left" vertical="center" shrinkToFit="1"/>
    </xf>
    <xf numFmtId="179" fontId="4" fillId="0" borderId="2" xfId="0" applyNumberFormat="1" applyFont="1" applyBorder="1" applyAlignment="1">
      <alignment horizontal="left" vertical="center" shrinkToFit="1"/>
    </xf>
    <xf numFmtId="179" fontId="4" fillId="0" borderId="2" xfId="0" quotePrefix="1" applyNumberFormat="1" applyFont="1" applyBorder="1" applyAlignment="1">
      <alignment horizontal="left" vertical="center" shrinkToFit="1"/>
    </xf>
    <xf numFmtId="179" fontId="4" fillId="0" borderId="11" xfId="0" quotePrefix="1" applyNumberFormat="1" applyFont="1" applyBorder="1" applyAlignment="1">
      <alignment horizontal="left" vertical="center" shrinkToFit="1"/>
    </xf>
    <xf numFmtId="179" fontId="4" fillId="0" borderId="17" xfId="0" quotePrefix="1" applyNumberFormat="1" applyFont="1" applyBorder="1" applyAlignment="1">
      <alignment horizontal="left" vertical="center" shrinkToFit="1"/>
    </xf>
    <xf numFmtId="179" fontId="4" fillId="0" borderId="20" xfId="0" applyNumberFormat="1" applyFont="1" applyBorder="1" applyAlignment="1">
      <alignment horizontal="left" vertical="center" shrinkToFit="1"/>
    </xf>
    <xf numFmtId="179" fontId="4" fillId="0" borderId="13" xfId="0" applyNumberFormat="1" applyFont="1" applyBorder="1" applyAlignment="1">
      <alignment horizontal="left" vertical="center" shrinkToFit="1"/>
    </xf>
    <xf numFmtId="0" fontId="26" fillId="0" borderId="14"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 xfId="0" quotePrefix="1" applyFont="1" applyBorder="1" applyAlignment="1">
      <alignment horizontal="center" vertical="center" shrinkToFit="1"/>
    </xf>
    <xf numFmtId="0" fontId="4" fillId="0" borderId="6" xfId="0" quotePrefix="1" applyFont="1" applyBorder="1" applyAlignment="1">
      <alignment horizontal="center" vertical="center" shrinkToFit="1"/>
    </xf>
    <xf numFmtId="0" fontId="4" fillId="0" borderId="2" xfId="0" quotePrefix="1" applyFont="1" applyBorder="1" applyAlignment="1">
      <alignment horizontal="center" vertical="center" shrinkToFit="1"/>
    </xf>
    <xf numFmtId="178" fontId="4" fillId="0" borderId="1" xfId="4" quotePrefix="1" applyNumberFormat="1" applyFont="1" applyFill="1" applyBorder="1" applyAlignment="1">
      <alignment horizontal="center" vertical="center" shrinkToFit="1"/>
    </xf>
    <xf numFmtId="176" fontId="4" fillId="0" borderId="9" xfId="0" applyNumberFormat="1" applyFont="1" applyBorder="1" applyAlignment="1">
      <alignment horizontal="center" vertical="center" shrinkToFit="1"/>
    </xf>
    <xf numFmtId="0" fontId="12" fillId="0" borderId="4"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2" xfId="0" applyFont="1" applyBorder="1" applyAlignment="1">
      <alignment horizontal="left" vertical="center" shrinkToFit="1"/>
    </xf>
    <xf numFmtId="186" fontId="12" fillId="0" borderId="4" xfId="0" applyNumberFormat="1" applyFont="1" applyBorder="1" applyAlignment="1">
      <alignment horizontal="left" vertical="center" shrinkToFit="1"/>
    </xf>
    <xf numFmtId="0" fontId="11" fillId="0" borderId="6" xfId="0" applyFont="1" applyBorder="1" applyAlignment="1">
      <alignment horizontal="left" vertical="center" shrinkToFit="1"/>
    </xf>
    <xf numFmtId="186" fontId="12" fillId="0" borderId="6" xfId="0" applyNumberFormat="1" applyFont="1" applyBorder="1" applyAlignment="1">
      <alignment horizontal="left" vertical="center" shrinkToFit="1"/>
    </xf>
    <xf numFmtId="186" fontId="12" fillId="0" borderId="2" xfId="0" applyNumberFormat="1" applyFont="1" applyBorder="1" applyAlignment="1">
      <alignment horizontal="left" vertical="center" shrinkToFit="1"/>
    </xf>
    <xf numFmtId="186" fontId="12" fillId="0" borderId="4" xfId="0" applyNumberFormat="1" applyFont="1" applyBorder="1" applyAlignment="1">
      <alignment horizontal="center" vertical="center" shrinkToFit="1"/>
    </xf>
    <xf numFmtId="186" fontId="12" fillId="0" borderId="6" xfId="0" applyNumberFormat="1" applyFont="1" applyBorder="1" applyAlignment="1">
      <alignment horizontal="center" vertical="center" shrinkToFit="1"/>
    </xf>
    <xf numFmtId="186" fontId="12" fillId="0" borderId="2" xfId="0" applyNumberFormat="1" applyFont="1" applyBorder="1" applyAlignment="1">
      <alignment horizontal="center" vertical="center" shrinkToFit="1"/>
    </xf>
    <xf numFmtId="185" fontId="13" fillId="0" borderId="6" xfId="0" applyNumberFormat="1" applyFont="1" applyBorder="1" applyAlignment="1">
      <alignment horizontal="left" vertical="center" shrinkToFit="1"/>
    </xf>
    <xf numFmtId="185" fontId="13" fillId="0" borderId="2" xfId="0" applyNumberFormat="1" applyFont="1" applyBorder="1" applyAlignment="1">
      <alignment horizontal="left"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4"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2" xfId="0" applyFont="1" applyBorder="1" applyAlignment="1">
      <alignment horizontal="left" vertical="center" shrinkToFit="1"/>
    </xf>
    <xf numFmtId="185" fontId="13" fillId="0" borderId="6" xfId="0" applyNumberFormat="1" applyFont="1" applyBorder="1" applyAlignment="1">
      <alignment horizontal="center" vertical="center" shrinkToFit="1"/>
    </xf>
    <xf numFmtId="185" fontId="13" fillId="0" borderId="2" xfId="0" applyNumberFormat="1"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 xfId="0" applyFont="1" applyBorder="1" applyAlignment="1">
      <alignment horizontal="center" vertical="center" shrinkToFit="1"/>
    </xf>
    <xf numFmtId="0" fontId="25" fillId="0" borderId="4" xfId="3" applyFont="1" applyBorder="1" applyAlignment="1">
      <alignment horizontal="left" vertical="center" shrinkToFit="1"/>
    </xf>
    <xf numFmtId="186" fontId="12" fillId="0" borderId="4" xfId="0" applyNumberFormat="1" applyFont="1" applyBorder="1" applyAlignment="1">
      <alignment horizontal="left" vertical="center" wrapText="1"/>
    </xf>
    <xf numFmtId="186" fontId="12" fillId="0" borderId="6" xfId="0" applyNumberFormat="1" applyFont="1" applyBorder="1" applyAlignment="1">
      <alignment horizontal="left" vertical="center"/>
    </xf>
    <xf numFmtId="186" fontId="12" fillId="0" borderId="2" xfId="0" applyNumberFormat="1" applyFont="1" applyBorder="1" applyAlignment="1">
      <alignment horizontal="left" vertical="center"/>
    </xf>
    <xf numFmtId="186" fontId="12" fillId="0" borderId="4" xfId="0" applyNumberFormat="1" applyFont="1" applyBorder="1" applyAlignment="1">
      <alignment horizontal="left" vertical="center" wrapText="1" shrinkToFit="1"/>
    </xf>
    <xf numFmtId="185" fontId="13" fillId="0" borderId="4" xfId="0" applyNumberFormat="1" applyFont="1" applyBorder="1" applyAlignment="1">
      <alignment horizontal="center" vertical="center" shrinkToFit="1"/>
    </xf>
    <xf numFmtId="0" fontId="12" fillId="0" borderId="4" xfId="0" applyFont="1" applyBorder="1" applyAlignment="1">
      <alignment horizontal="left" vertical="center" indent="1"/>
    </xf>
    <xf numFmtId="0" fontId="12" fillId="0" borderId="6" xfId="0" applyFont="1" applyBorder="1" applyAlignment="1">
      <alignment horizontal="left" vertical="center" indent="1"/>
    </xf>
    <xf numFmtId="0" fontId="12" fillId="0" borderId="2" xfId="0" applyFont="1" applyBorder="1" applyAlignment="1">
      <alignment horizontal="left" vertical="center" indent="1"/>
    </xf>
    <xf numFmtId="0" fontId="12" fillId="0" borderId="4" xfId="0" applyFont="1" applyBorder="1" applyAlignment="1">
      <alignment horizontal="left" vertical="center" indent="1" shrinkToFit="1"/>
    </xf>
    <xf numFmtId="0" fontId="12" fillId="0" borderId="6" xfId="0" applyFont="1" applyBorder="1" applyAlignment="1">
      <alignment horizontal="left" vertical="center" indent="1" shrinkToFit="1"/>
    </xf>
    <xf numFmtId="186" fontId="12" fillId="0" borderId="4" xfId="0" applyNumberFormat="1" applyFont="1" applyBorder="1" applyAlignment="1">
      <alignment horizontal="left" vertical="center" indent="1"/>
    </xf>
    <xf numFmtId="186" fontId="12" fillId="0" borderId="6" xfId="0" applyNumberFormat="1" applyFont="1" applyBorder="1" applyAlignment="1">
      <alignment horizontal="left" vertical="center" indent="1"/>
    </xf>
    <xf numFmtId="186" fontId="12" fillId="0" borderId="2" xfId="0" applyNumberFormat="1" applyFont="1" applyBorder="1" applyAlignment="1">
      <alignment horizontal="left" vertical="center" indent="1"/>
    </xf>
    <xf numFmtId="186" fontId="12" fillId="0" borderId="4" xfId="0" applyNumberFormat="1" applyFont="1" applyBorder="1" applyAlignment="1">
      <alignment horizontal="left" vertical="center"/>
    </xf>
    <xf numFmtId="185" fontId="13" fillId="0" borderId="6" xfId="0" applyNumberFormat="1" applyFont="1" applyBorder="1" applyAlignment="1">
      <alignment horizontal="left" vertical="center"/>
    </xf>
    <xf numFmtId="185" fontId="13" fillId="0" borderId="2" xfId="0" applyNumberFormat="1" applyFont="1" applyBorder="1" applyAlignment="1">
      <alignment horizontal="left" vertical="center"/>
    </xf>
    <xf numFmtId="0" fontId="13" fillId="0" borderId="4" xfId="0" applyFont="1" applyBorder="1" applyAlignment="1">
      <alignment horizontal="left" vertical="center"/>
    </xf>
    <xf numFmtId="0" fontId="13" fillId="0" borderId="6" xfId="0" applyFont="1" applyBorder="1" applyAlignment="1">
      <alignment horizontal="left" vertical="center"/>
    </xf>
    <xf numFmtId="0" fontId="13" fillId="0" borderId="2" xfId="0" applyFont="1" applyBorder="1" applyAlignment="1">
      <alignment horizontal="left" vertical="center"/>
    </xf>
    <xf numFmtId="186" fontId="12" fillId="0" borderId="1" xfId="0" applyNumberFormat="1" applyFont="1" applyBorder="1" applyAlignment="1">
      <alignment horizontal="center" vertical="center" shrinkToFit="1"/>
    </xf>
    <xf numFmtId="0" fontId="12" fillId="0" borderId="1" xfId="0" applyFont="1" applyBorder="1" applyAlignment="1">
      <alignment horizontal="center" vertical="center" shrinkToFit="1"/>
    </xf>
    <xf numFmtId="186" fontId="12" fillId="0" borderId="4" xfId="0" applyNumberFormat="1" applyFont="1" applyBorder="1" applyAlignment="1">
      <alignment horizontal="center" vertical="center"/>
    </xf>
    <xf numFmtId="186" fontId="12" fillId="0" borderId="6"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5" fillId="0" borderId="4" xfId="0" applyFont="1" applyBorder="1" applyAlignment="1">
      <alignment horizontal="left" vertical="center" indent="1" shrinkToFit="1"/>
    </xf>
    <xf numFmtId="0" fontId="15" fillId="0" borderId="6" xfId="0" applyFont="1" applyBorder="1" applyAlignment="1">
      <alignment horizontal="left" vertical="center" indent="1" shrinkToFit="1"/>
    </xf>
    <xf numFmtId="186" fontId="12" fillId="0" borderId="2" xfId="0" applyNumberFormat="1" applyFont="1" applyBorder="1" applyAlignment="1">
      <alignment horizontal="center" vertical="center"/>
    </xf>
    <xf numFmtId="0" fontId="12" fillId="0" borderId="2" xfId="0" applyFont="1" applyBorder="1" applyAlignment="1">
      <alignment horizontal="left" vertical="center" indent="1" shrinkToFit="1"/>
    </xf>
    <xf numFmtId="186" fontId="12" fillId="0" borderId="6" xfId="0" applyNumberFormat="1" applyFont="1" applyBorder="1" applyAlignment="1">
      <alignment horizontal="left" vertical="center" wrapText="1"/>
    </xf>
    <xf numFmtId="186" fontId="12" fillId="0" borderId="2" xfId="0" applyNumberFormat="1" applyFont="1" applyBorder="1" applyAlignment="1">
      <alignment horizontal="left" vertical="center" wrapText="1"/>
    </xf>
    <xf numFmtId="186" fontId="13" fillId="0" borderId="1" xfId="0" applyNumberFormat="1" applyFont="1" applyBorder="1" applyAlignment="1">
      <alignment horizontal="center" vertical="center"/>
    </xf>
    <xf numFmtId="0" fontId="25" fillId="0" borderId="4" xfId="3" applyFont="1" applyBorder="1" applyAlignment="1">
      <alignment horizontal="left" vertical="center" indent="1" shrinkToFit="1"/>
    </xf>
    <xf numFmtId="0" fontId="16" fillId="0" borderId="4"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186" fontId="12" fillId="0" borderId="6" xfId="0" applyNumberFormat="1" applyFont="1" applyBorder="1" applyAlignment="1">
      <alignment horizontal="left" vertical="center" wrapText="1" shrinkToFit="1"/>
    </xf>
    <xf numFmtId="186" fontId="12" fillId="0" borderId="2" xfId="0" applyNumberFormat="1" applyFont="1" applyBorder="1" applyAlignment="1">
      <alignment horizontal="left" vertical="center" wrapText="1" shrinkToFi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185" fontId="16" fillId="0" borderId="6" xfId="0" applyNumberFormat="1" applyFont="1" applyBorder="1" applyAlignment="1">
      <alignment horizontal="left" vertical="center" shrinkToFit="1"/>
    </xf>
    <xf numFmtId="185" fontId="16" fillId="0" borderId="2" xfId="0" applyNumberFormat="1" applyFont="1" applyBorder="1" applyAlignment="1">
      <alignment horizontal="left" vertical="center" shrinkToFit="1"/>
    </xf>
    <xf numFmtId="0" fontId="17" fillId="0" borderId="4" xfId="0" applyFont="1" applyBorder="1" applyAlignment="1">
      <alignment horizontal="center" vertical="center" shrinkToFit="1"/>
    </xf>
    <xf numFmtId="0" fontId="17" fillId="0" borderId="6" xfId="0" applyFont="1" applyBorder="1" applyAlignment="1">
      <alignment horizontal="center" vertical="center" shrinkToFit="1"/>
    </xf>
    <xf numFmtId="185" fontId="16" fillId="0" borderId="6" xfId="0" applyNumberFormat="1" applyFont="1" applyBorder="1" applyAlignment="1">
      <alignment horizontal="center" vertical="center" shrinkToFit="1"/>
    </xf>
    <xf numFmtId="185" fontId="16" fillId="0" borderId="2" xfId="0" applyNumberFormat="1" applyFont="1" applyBorder="1" applyAlignment="1">
      <alignment horizontal="center" vertical="center" shrinkToFit="1"/>
    </xf>
    <xf numFmtId="0" fontId="11" fillId="0" borderId="6" xfId="0" applyFont="1" applyBorder="1" applyAlignment="1">
      <alignment horizontal="left" vertical="center" indent="1"/>
    </xf>
    <xf numFmtId="0" fontId="30" fillId="0" borderId="0" xfId="0" applyFont="1" applyAlignment="1">
      <alignment horizontal="center" vertical="center" wrapText="1"/>
    </xf>
    <xf numFmtId="0" fontId="0" fillId="0" borderId="0" xfId="0" applyFont="1" applyAlignment="1">
      <alignment horizontal="center"/>
    </xf>
    <xf numFmtId="0" fontId="27" fillId="0" borderId="0" xfId="0" applyFont="1" applyFill="1" applyAlignment="1">
      <alignment horizontal="center" vertical="center"/>
    </xf>
  </cellXfs>
  <cellStyles count="6">
    <cellStyle name="パーセント" xfId="4" builtinId="5"/>
    <cellStyle name="ハイパーリンク" xfId="3" builtinId="8"/>
    <cellStyle name="桁区切り" xfId="5" builtinId="6"/>
    <cellStyle name="標準" xfId="0" builtinId="0"/>
    <cellStyle name="標準 2" xfId="1" xr:uid="{00000000-0005-0000-0000-000001000000}"/>
    <cellStyle name="標準2" xfId="2" xr:uid="{00000000-0005-0000-0000-000002000000}"/>
  </cellStyles>
  <dxfs count="0"/>
  <tableStyles count="0" defaultTableStyle="TableStyleMedium2" defaultPivotStyle="PivotStyleLight16"/>
  <colors>
    <mruColors>
      <color rgb="FF0000FF"/>
      <color rgb="FFFF0066"/>
      <color rgb="FFFFCCCC"/>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478;&#38651;&#21517;&#31807;(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6376;&#22577;&#65293;&#32207;&#25324;&#34920;1"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pe)%20My%20BOX\Committee&#9733;\&#31038;&#22806;\&#38651;&#27671;&#35373;&#20633;&#23398;&#20250;\&#22320;&#29699;&#29872;&#22659;04\WG9_&#21407;&#21336;&#20301;DB&#26908;&#35342;\DB&#20316;&#26989;&#25511;&#12360;\AIJ-LCA&#12484;&#12540;&#12523;&#65288;&#19968;&#33324;&#24314;&#31689;&#29256;&#65289;_ver.6.00.xlsm" TargetMode="External"/><Relationship Id="rId1" Type="http://schemas.openxmlformats.org/officeDocument/2006/relationships/externalLinkPath" Target="file:///Z:\(pe)%20My%20BOX\Committee&#9733;\&#31038;&#22806;\&#38651;&#27671;&#35373;&#20633;&#23398;&#20250;\&#22320;&#29699;&#29872;&#22659;04\WG9_&#21407;&#21336;&#20301;DB&#26908;&#35342;\DB&#20316;&#26989;&#25511;&#12360;\AIJ-LCA&#12484;&#12540;&#12523;&#65288;&#19968;&#33324;&#24314;&#31689;&#29256;&#65289;_ver.6.0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pc-srv\Project\&#12487;&#12540;&#12479;&#12505;&#12540;&#12473;\34&#20445;&#20840;\0304&#21463;&#38936;&#36039;&#26009;&#65288;&#20462;&#32341;&#36027;&#65289;\&#20316;&#26989;&#29992;&#12501;&#12449;&#12452;&#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02%20&#31309;&#31639;&#65400;&#65438;&#65433;&#65392;&#65420;&#65439;\02_&#27231;&#26800;&#12464;&#12523;&#12540;&#12503;\05_&#65423;&#65437;&#65404;&#65390;&#65437;&#27604;&#36611;&#34920;\&#65423;&#65437;&#65404;&#65390;&#65437;&#27604;&#36611;&#34920;(2007&#24180;&#24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02%20&#31309;&#31639;&#65400;&#65438;&#65433;&#65392;&#65420;&#65439;\02_&#27231;&#26800;&#12464;&#12523;&#12540;&#12503;\05_&#65423;&#65437;&#65404;&#65390;&#65437;&#27604;&#36611;&#34920;\&#65423;&#65437;&#65404;&#65390;&#65437;&#27604;&#36611;&#34920;(2009&#24180;&#24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Users\katoh\Desktop\&#12304;LC&#20986;&#29256;&#29992;&#65288;&#24341;&#29992;&#20803;&#28961;&#12375;&#65289;&#12305;\&#12304;LC&#20986;&#29256;&#29992;&#65288;&#24341;&#29992;&#20803;&#28961;&#12375;&#65289;&#12305;\&#35373;&#20633;&#37096;&#20250;&#12487;&#12540;&#12479;\LC&#35413;&#20385;&#29992;&#12487;&#12540;&#12479;200801\&#9312;&#37096;&#20301;&#12539;&#37096;&#26448;&#20418;&#25968;\&#9317;-1.&#31354;&#35519;&#12539;&#34907;&#29983;0801%20-&#20316;&#26989;&#29992;%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v79362ks\bad180&#27861;&#20154;&#31532;&#20108;&#21942;&#26989;&#37096;&#38272;\02%20&#31309;&#31639;&#65400;&#65438;&#65433;&#65392;&#65420;&#65439;\02_&#27231;&#26800;&#12464;&#12523;&#12540;&#12503;\01_&#26126;&#32048;\2007&#24180;&#24230;&#26126;&#32048;\&#25552;&#20986;\GE2007253%20(&#20206;&#31216;)&#21021;&#21488;&#65403;&#65437;&#65418;&#65394;&#65410;&#65423;&#65437;&#65404;&#65390;&#65437;&#24314;&#26367;&#20107;&#26989;&#26045;&#34892;&#20877;&#24314;&#65423;&#65437;&#65404;&#65390;&#65437;&#26032;&#31689;&#24037;&#20107;\&#27604;&#36611;&#34920;(&#21021;&#214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My%20Documents\&#38263;&#35895;&#24029;\&#12415;&#12398;&#12409;\&#20104;&#31639;&#31649;&#29702;\&#35211;&#31309;&#65288;&#29992;&#32025;&#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v79362ks\bad180&#27861;&#20154;&#31532;&#20108;&#21942;&#26989;&#37096;&#38272;\02%20&#31309;&#31639;&#65400;&#65438;&#65433;&#65392;&#65420;&#65439;\01_&#38651;&#27671;&#65400;&#65438;&#65433;&#65392;&#65420;&#65439;\01_&#26126;&#32048;\00_&#25499;&#29575;&#34920;\2012&#24180;&#24230;&#25499;&#29575;&#34920;\00%20&#26989;&#32773;&#26908;&#32034;&#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35211;&#31309;&#37857;&#26360;&#24335;&#31038;&#38263;&#21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1-IODATA\c2-private\tem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eti.go.jp/My%20Documents/&#20844;&#34920;&#20516;&#12510;&#12463;&#12525;/&#19968;&#27425;&#20181;&#32068;&#26908;&#35342;&#36039;&#26009;990114/&#21336;&#26178;&#28857;&#20181;&#320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電担当者 "/>
      <sheetName val="入力画面選択肢等"/>
      <sheetName val="算定シート"/>
      <sheetName val="参照シート"/>
      <sheetName val="一般住宅_部材数量"/>
      <sheetName val="材料種別"/>
      <sheetName val="入力"/>
      <sheetName val="登録部材リスト"/>
      <sheetName val="CLASS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成表"/>
      <sheetName val="実数表示"/>
      <sheetName val="テンプレート"/>
      <sheetName val="パラメータ１"/>
      <sheetName val="パラメータ２"/>
    </sheetNames>
    <sheetDataSet>
      <sheetData sheetId="0"/>
      <sheetData sheetId="1">
        <row r="2">
          <cell r="A2">
            <v>1</v>
          </cell>
          <cell r="B2">
            <v>2173339</v>
          </cell>
          <cell r="C2" t="str">
            <v>0</v>
          </cell>
          <cell r="D2">
            <v>2173339</v>
          </cell>
        </row>
        <row r="3">
          <cell r="A3">
            <v>2</v>
          </cell>
          <cell r="B3">
            <v>865308</v>
          </cell>
          <cell r="C3" t="str">
            <v>0</v>
          </cell>
          <cell r="D3">
            <v>865308</v>
          </cell>
        </row>
        <row r="4">
          <cell r="A4">
            <v>3</v>
          </cell>
          <cell r="B4">
            <v>478</v>
          </cell>
          <cell r="C4" t="str">
            <v>0</v>
          </cell>
          <cell r="D4">
            <v>478</v>
          </cell>
        </row>
        <row r="5">
          <cell r="A5">
            <v>4</v>
          </cell>
          <cell r="B5">
            <v>2287378</v>
          </cell>
          <cell r="C5" t="str">
            <v>0</v>
          </cell>
          <cell r="D5">
            <v>2287378</v>
          </cell>
        </row>
        <row r="6">
          <cell r="A6">
            <v>5</v>
          </cell>
          <cell r="B6">
            <v>10229077</v>
          </cell>
          <cell r="C6" t="str">
            <v>0</v>
          </cell>
          <cell r="D6">
            <v>10229077</v>
          </cell>
        </row>
        <row r="7">
          <cell r="A7">
            <v>6</v>
          </cell>
          <cell r="B7">
            <v>643708</v>
          </cell>
          <cell r="C7" t="str">
            <v>0</v>
          </cell>
          <cell r="D7">
            <v>643708</v>
          </cell>
        </row>
        <row r="8">
          <cell r="A8">
            <v>7</v>
          </cell>
          <cell r="B8">
            <v>4885690</v>
          </cell>
          <cell r="C8" t="str">
            <v>0</v>
          </cell>
          <cell r="D8">
            <v>4885690</v>
          </cell>
        </row>
        <row r="9">
          <cell r="A9">
            <v>8</v>
          </cell>
          <cell r="B9">
            <v>288208</v>
          </cell>
          <cell r="C9" t="str">
            <v>0</v>
          </cell>
          <cell r="D9">
            <v>288208</v>
          </cell>
        </row>
        <row r="10">
          <cell r="A10">
            <v>9</v>
          </cell>
          <cell r="B10">
            <v>129056</v>
          </cell>
          <cell r="C10" t="str">
            <v>0</v>
          </cell>
          <cell r="D10">
            <v>129056</v>
          </cell>
        </row>
        <row r="11">
          <cell r="A11">
            <v>10</v>
          </cell>
          <cell r="B11">
            <v>67</v>
          </cell>
          <cell r="C11" t="str">
            <v>0</v>
          </cell>
          <cell r="D11">
            <v>67</v>
          </cell>
        </row>
        <row r="12">
          <cell r="A12">
            <v>11</v>
          </cell>
          <cell r="B12">
            <v>275950</v>
          </cell>
          <cell r="C12" t="str">
            <v>0</v>
          </cell>
          <cell r="D12">
            <v>275950</v>
          </cell>
        </row>
        <row r="13">
          <cell r="A13">
            <v>12</v>
          </cell>
          <cell r="B13">
            <v>839534</v>
          </cell>
          <cell r="C13" t="str">
            <v>0</v>
          </cell>
          <cell r="D13">
            <v>839534</v>
          </cell>
        </row>
        <row r="14">
          <cell r="A14">
            <v>13</v>
          </cell>
          <cell r="B14">
            <v>131392</v>
          </cell>
          <cell r="C14" t="str">
            <v>0</v>
          </cell>
          <cell r="D14">
            <v>131392</v>
          </cell>
        </row>
        <row r="15">
          <cell r="A15">
            <v>14</v>
          </cell>
          <cell r="B15">
            <v>519039</v>
          </cell>
          <cell r="C15" t="str">
            <v>0</v>
          </cell>
          <cell r="D15">
            <v>519039</v>
          </cell>
        </row>
        <row r="16">
          <cell r="A16">
            <v>15</v>
          </cell>
          <cell r="B16">
            <v>1885131</v>
          </cell>
          <cell r="C16" t="str">
            <v>0</v>
          </cell>
          <cell r="D16">
            <v>1885131</v>
          </cell>
        </row>
        <row r="17">
          <cell r="A17">
            <v>16</v>
          </cell>
          <cell r="B17">
            <v>736252</v>
          </cell>
          <cell r="C17" t="str">
            <v>0</v>
          </cell>
          <cell r="D17">
            <v>736252</v>
          </cell>
        </row>
        <row r="18">
          <cell r="A18">
            <v>17</v>
          </cell>
          <cell r="B18">
            <v>411</v>
          </cell>
          <cell r="C18" t="str">
            <v>0</v>
          </cell>
          <cell r="D18">
            <v>411</v>
          </cell>
        </row>
        <row r="19">
          <cell r="A19">
            <v>18</v>
          </cell>
          <cell r="B19">
            <v>2011428</v>
          </cell>
          <cell r="C19" t="str">
            <v>0</v>
          </cell>
          <cell r="D19">
            <v>2011428</v>
          </cell>
        </row>
        <row r="20">
          <cell r="A20">
            <v>19</v>
          </cell>
          <cell r="B20">
            <v>9389543</v>
          </cell>
          <cell r="C20" t="str">
            <v>0</v>
          </cell>
          <cell r="D20">
            <v>9389543</v>
          </cell>
        </row>
        <row r="21">
          <cell r="A21">
            <v>20</v>
          </cell>
          <cell r="B21">
            <v>512316</v>
          </cell>
          <cell r="C21" t="str">
            <v>0</v>
          </cell>
          <cell r="D21">
            <v>512316</v>
          </cell>
        </row>
        <row r="22">
          <cell r="A22">
            <v>21</v>
          </cell>
          <cell r="B22">
            <v>4366651</v>
          </cell>
          <cell r="C22" t="str">
            <v>0</v>
          </cell>
          <cell r="D22">
            <v>4366651</v>
          </cell>
        </row>
        <row r="23">
          <cell r="A23">
            <v>31</v>
          </cell>
          <cell r="B23">
            <v>4314174</v>
          </cell>
          <cell r="C23" t="str">
            <v>0</v>
          </cell>
          <cell r="D23">
            <v>4314174</v>
          </cell>
        </row>
        <row r="24">
          <cell r="A24">
            <v>32</v>
          </cell>
          <cell r="B24">
            <v>1160271</v>
          </cell>
          <cell r="C24" t="str">
            <v>0</v>
          </cell>
          <cell r="D24">
            <v>1160271</v>
          </cell>
        </row>
        <row r="25">
          <cell r="A25">
            <v>33</v>
          </cell>
          <cell r="B25">
            <v>4344758</v>
          </cell>
          <cell r="C25" t="str">
            <v>0</v>
          </cell>
          <cell r="D25">
            <v>4344758</v>
          </cell>
        </row>
        <row r="26">
          <cell r="A26">
            <v>34</v>
          </cell>
          <cell r="B26">
            <v>22584989</v>
          </cell>
          <cell r="C26" t="str">
            <v>0</v>
          </cell>
          <cell r="D26">
            <v>22584989</v>
          </cell>
        </row>
        <row r="27">
          <cell r="A27">
            <v>35</v>
          </cell>
          <cell r="B27">
            <v>982716</v>
          </cell>
          <cell r="C27" t="str">
            <v>0</v>
          </cell>
          <cell r="D27">
            <v>982716</v>
          </cell>
        </row>
        <row r="28">
          <cell r="A28">
            <v>36</v>
          </cell>
          <cell r="B28">
            <v>3717383</v>
          </cell>
          <cell r="C28" t="str">
            <v>0</v>
          </cell>
          <cell r="D28">
            <v>3717383</v>
          </cell>
        </row>
        <row r="29">
          <cell r="A29">
            <v>37</v>
          </cell>
          <cell r="B29">
            <v>3549607</v>
          </cell>
          <cell r="C29" t="str">
            <v>0</v>
          </cell>
          <cell r="D29">
            <v>3549607</v>
          </cell>
        </row>
        <row r="30">
          <cell r="A30">
            <v>38</v>
          </cell>
          <cell r="B30">
            <v>606908</v>
          </cell>
          <cell r="C30" t="str">
            <v>0</v>
          </cell>
          <cell r="D30">
            <v>606908</v>
          </cell>
        </row>
        <row r="31">
          <cell r="A31">
            <v>39</v>
          </cell>
          <cell r="B31">
            <v>3554189</v>
          </cell>
          <cell r="C31" t="str">
            <v>0</v>
          </cell>
          <cell r="D31">
            <v>3554189</v>
          </cell>
        </row>
        <row r="32">
          <cell r="A32">
            <v>40</v>
          </cell>
          <cell r="B32">
            <v>18189892</v>
          </cell>
          <cell r="C32" t="str">
            <v>0</v>
          </cell>
          <cell r="D32">
            <v>18189892</v>
          </cell>
        </row>
        <row r="33">
          <cell r="A33">
            <v>41</v>
          </cell>
          <cell r="B33">
            <v>460750</v>
          </cell>
          <cell r="C33" t="str">
            <v>0</v>
          </cell>
          <cell r="D33">
            <v>460750</v>
          </cell>
        </row>
        <row r="34">
          <cell r="A34">
            <v>42</v>
          </cell>
          <cell r="B34">
            <v>3659596</v>
          </cell>
          <cell r="C34" t="str">
            <v>0</v>
          </cell>
          <cell r="D34">
            <v>3659596</v>
          </cell>
        </row>
        <row r="35">
          <cell r="A35">
            <v>43</v>
          </cell>
          <cell r="B35">
            <v>1050572</v>
          </cell>
          <cell r="C35" t="str">
            <v>0</v>
          </cell>
          <cell r="D35">
            <v>1050572</v>
          </cell>
        </row>
        <row r="36">
          <cell r="A36">
            <v>44</v>
          </cell>
          <cell r="B36">
            <v>173195</v>
          </cell>
          <cell r="C36" t="str">
            <v>0</v>
          </cell>
          <cell r="D36">
            <v>173195</v>
          </cell>
        </row>
        <row r="37">
          <cell r="A37">
            <v>45</v>
          </cell>
          <cell r="B37">
            <v>1042841</v>
          </cell>
          <cell r="C37" t="str">
            <v>0</v>
          </cell>
          <cell r="D37">
            <v>1042841</v>
          </cell>
        </row>
        <row r="38">
          <cell r="A38">
            <v>46</v>
          </cell>
          <cell r="B38">
            <v>7912081</v>
          </cell>
          <cell r="C38" t="str">
            <v>0</v>
          </cell>
          <cell r="D38">
            <v>7912081</v>
          </cell>
        </row>
        <row r="39">
          <cell r="A39">
            <v>47</v>
          </cell>
          <cell r="B39">
            <v>104620</v>
          </cell>
          <cell r="C39" t="str">
            <v>0</v>
          </cell>
          <cell r="D39">
            <v>104620</v>
          </cell>
        </row>
        <row r="40">
          <cell r="A40">
            <v>48</v>
          </cell>
          <cell r="B40">
            <v>1067046</v>
          </cell>
          <cell r="C40" t="str">
            <v>0</v>
          </cell>
          <cell r="D40">
            <v>1067046</v>
          </cell>
        </row>
        <row r="41">
          <cell r="A41">
            <v>49</v>
          </cell>
          <cell r="B41">
            <v>2499035</v>
          </cell>
          <cell r="C41" t="str">
            <v>0</v>
          </cell>
          <cell r="D41">
            <v>2499035</v>
          </cell>
        </row>
        <row r="42">
          <cell r="A42">
            <v>50</v>
          </cell>
          <cell r="B42">
            <v>433713</v>
          </cell>
          <cell r="C42" t="str">
            <v>0</v>
          </cell>
          <cell r="D42">
            <v>433713</v>
          </cell>
        </row>
        <row r="43">
          <cell r="A43">
            <v>51</v>
          </cell>
          <cell r="B43">
            <v>2511348</v>
          </cell>
          <cell r="C43" t="str">
            <v>0</v>
          </cell>
          <cell r="D43">
            <v>2511348</v>
          </cell>
        </row>
        <row r="44">
          <cell r="A44">
            <v>52</v>
          </cell>
          <cell r="B44">
            <v>10277811</v>
          </cell>
          <cell r="C44" t="str">
            <v>0</v>
          </cell>
          <cell r="D44">
            <v>10277811</v>
          </cell>
        </row>
        <row r="45">
          <cell r="A45">
            <v>53</v>
          </cell>
          <cell r="B45">
            <v>356130</v>
          </cell>
          <cell r="C45" t="str">
            <v>0</v>
          </cell>
          <cell r="D45">
            <v>356130</v>
          </cell>
        </row>
        <row r="46">
          <cell r="A46">
            <v>54</v>
          </cell>
          <cell r="B46">
            <v>2592550</v>
          </cell>
          <cell r="C46" t="str">
            <v>0</v>
          </cell>
          <cell r="D46">
            <v>2592550</v>
          </cell>
        </row>
        <row r="47">
          <cell r="A47">
            <v>55</v>
          </cell>
          <cell r="B47">
            <v>764567</v>
          </cell>
          <cell r="C47" t="str">
            <v>0</v>
          </cell>
          <cell r="D47">
            <v>764567</v>
          </cell>
        </row>
        <row r="48">
          <cell r="A48">
            <v>56</v>
          </cell>
          <cell r="B48">
            <v>553363</v>
          </cell>
          <cell r="C48" t="str">
            <v>0</v>
          </cell>
          <cell r="D48">
            <v>553363</v>
          </cell>
        </row>
        <row r="49">
          <cell r="A49">
            <v>57</v>
          </cell>
          <cell r="B49">
            <v>790569</v>
          </cell>
          <cell r="C49" t="str">
            <v>0</v>
          </cell>
          <cell r="D49">
            <v>790569</v>
          </cell>
        </row>
        <row r="50">
          <cell r="A50">
            <v>58</v>
          </cell>
          <cell r="B50">
            <v>4395097</v>
          </cell>
          <cell r="C50" t="str">
            <v>0</v>
          </cell>
          <cell r="D50">
            <v>4395097</v>
          </cell>
        </row>
        <row r="51">
          <cell r="A51">
            <v>59</v>
          </cell>
          <cell r="B51">
            <v>521966</v>
          </cell>
          <cell r="C51" t="str">
            <v>0</v>
          </cell>
          <cell r="D51">
            <v>521966</v>
          </cell>
        </row>
        <row r="52">
          <cell r="A52">
            <v>60</v>
          </cell>
          <cell r="B52">
            <v>57787</v>
          </cell>
          <cell r="C52" t="str">
            <v>0</v>
          </cell>
          <cell r="D52">
            <v>57787</v>
          </cell>
        </row>
        <row r="53">
          <cell r="A53">
            <v>71</v>
          </cell>
          <cell r="B53">
            <v>52709921</v>
          </cell>
          <cell r="C53" t="str">
            <v>0</v>
          </cell>
          <cell r="D53">
            <v>52709921</v>
          </cell>
        </row>
        <row r="54">
          <cell r="A54">
            <v>72</v>
          </cell>
          <cell r="B54">
            <v>8675165</v>
          </cell>
          <cell r="C54" t="str">
            <v>0</v>
          </cell>
          <cell r="D54">
            <v>8675165</v>
          </cell>
        </row>
        <row r="55">
          <cell r="A55">
            <v>73</v>
          </cell>
          <cell r="B55">
            <v>9694809</v>
          </cell>
          <cell r="C55" t="str">
            <v>0</v>
          </cell>
          <cell r="D55">
            <v>9694809</v>
          </cell>
        </row>
        <row r="56">
          <cell r="A56">
            <v>74</v>
          </cell>
          <cell r="B56">
            <v>43885276</v>
          </cell>
          <cell r="C56" t="str">
            <v>0</v>
          </cell>
          <cell r="D56">
            <v>43885276</v>
          </cell>
        </row>
        <row r="57">
          <cell r="A57">
            <v>75</v>
          </cell>
          <cell r="B57">
            <v>14027972</v>
          </cell>
          <cell r="C57" t="str">
            <v>0</v>
          </cell>
          <cell r="D57">
            <v>14027972</v>
          </cell>
        </row>
        <row r="58">
          <cell r="A58">
            <v>76</v>
          </cell>
          <cell r="B58">
            <v>2572783</v>
          </cell>
          <cell r="C58" t="str">
            <v>0</v>
          </cell>
          <cell r="D58">
            <v>2572783</v>
          </cell>
        </row>
        <row r="59">
          <cell r="A59">
            <v>77</v>
          </cell>
          <cell r="B59">
            <v>70160570</v>
          </cell>
          <cell r="C59" t="str">
            <v>0</v>
          </cell>
          <cell r="D59">
            <v>70160570</v>
          </cell>
        </row>
        <row r="60">
          <cell r="A60">
            <v>78</v>
          </cell>
          <cell r="B60">
            <v>15827644</v>
          </cell>
          <cell r="C60" t="str">
            <v>0</v>
          </cell>
          <cell r="D60">
            <v>15827644</v>
          </cell>
        </row>
        <row r="61">
          <cell r="A61">
            <v>79</v>
          </cell>
          <cell r="B61">
            <v>1449607</v>
          </cell>
          <cell r="C61" t="str">
            <v>0</v>
          </cell>
          <cell r="D61">
            <v>1449607</v>
          </cell>
        </row>
        <row r="62">
          <cell r="A62">
            <v>80</v>
          </cell>
          <cell r="B62">
            <v>247007</v>
          </cell>
          <cell r="C62" t="str">
            <v>0</v>
          </cell>
          <cell r="D62">
            <v>247007</v>
          </cell>
        </row>
        <row r="63">
          <cell r="A63">
            <v>81</v>
          </cell>
          <cell r="B63">
            <v>14941404</v>
          </cell>
          <cell r="C63" t="str">
            <v>0</v>
          </cell>
          <cell r="D63">
            <v>14941404</v>
          </cell>
        </row>
        <row r="64">
          <cell r="A64">
            <v>82</v>
          </cell>
          <cell r="B64">
            <v>4278590</v>
          </cell>
          <cell r="C64" t="str">
            <v>0</v>
          </cell>
          <cell r="D64">
            <v>4278590</v>
          </cell>
        </row>
        <row r="65">
          <cell r="A65">
            <v>83</v>
          </cell>
          <cell r="B65">
            <v>1073152</v>
          </cell>
          <cell r="C65" t="str">
            <v>0</v>
          </cell>
          <cell r="D65">
            <v>1073152</v>
          </cell>
        </row>
        <row r="66">
          <cell r="A66">
            <v>84</v>
          </cell>
          <cell r="B66">
            <v>19757153</v>
          </cell>
          <cell r="C66" t="str">
            <v>0</v>
          </cell>
          <cell r="D66">
            <v>19757153</v>
          </cell>
        </row>
        <row r="67">
          <cell r="A67">
            <v>85</v>
          </cell>
          <cell r="B67">
            <v>11458972</v>
          </cell>
          <cell r="C67" t="str">
            <v>0</v>
          </cell>
          <cell r="D67">
            <v>11458972</v>
          </cell>
        </row>
        <row r="68">
          <cell r="A68">
            <v>86</v>
          </cell>
          <cell r="B68">
            <v>1151879</v>
          </cell>
          <cell r="C68" t="str">
            <v>0</v>
          </cell>
          <cell r="D68">
            <v>1151879</v>
          </cell>
        </row>
        <row r="69">
          <cell r="A69">
            <v>87</v>
          </cell>
          <cell r="B69">
            <v>56133</v>
          </cell>
          <cell r="C69" t="str">
            <v>0</v>
          </cell>
          <cell r="D69">
            <v>56133</v>
          </cell>
        </row>
        <row r="70">
          <cell r="A70">
            <v>88</v>
          </cell>
          <cell r="B70">
            <v>11162573</v>
          </cell>
          <cell r="C70" t="str">
            <v>0</v>
          </cell>
          <cell r="D70">
            <v>11162573</v>
          </cell>
        </row>
        <row r="71">
          <cell r="A71">
            <v>89</v>
          </cell>
          <cell r="B71">
            <v>2909159</v>
          </cell>
          <cell r="C71" t="str">
            <v>0</v>
          </cell>
          <cell r="D71">
            <v>2909159</v>
          </cell>
        </row>
        <row r="72">
          <cell r="A72">
            <v>90</v>
          </cell>
          <cell r="B72">
            <v>824913</v>
          </cell>
          <cell r="C72" t="str">
            <v>0</v>
          </cell>
          <cell r="D72">
            <v>824913</v>
          </cell>
        </row>
        <row r="73">
          <cell r="A73">
            <v>91</v>
          </cell>
          <cell r="B73">
            <v>11551477</v>
          </cell>
          <cell r="C73" t="str">
            <v>0</v>
          </cell>
          <cell r="D73">
            <v>11551477</v>
          </cell>
        </row>
        <row r="74">
          <cell r="A74">
            <v>92</v>
          </cell>
          <cell r="B74">
            <v>2367112</v>
          </cell>
          <cell r="C74" t="str">
            <v>0</v>
          </cell>
          <cell r="D74">
            <v>2367112</v>
          </cell>
        </row>
        <row r="75">
          <cell r="A75">
            <v>93</v>
          </cell>
          <cell r="B75">
            <v>118163</v>
          </cell>
          <cell r="C75" t="str">
            <v>0</v>
          </cell>
          <cell r="D75">
            <v>118163</v>
          </cell>
        </row>
        <row r="76">
          <cell r="A76">
            <v>94</v>
          </cell>
          <cell r="B76">
            <v>190874</v>
          </cell>
          <cell r="C76" t="str">
            <v>0</v>
          </cell>
          <cell r="D76">
            <v>190874</v>
          </cell>
        </row>
        <row r="77">
          <cell r="A77">
            <v>95</v>
          </cell>
          <cell r="B77">
            <v>2246250</v>
          </cell>
          <cell r="C77" t="str">
            <v>0</v>
          </cell>
          <cell r="D77">
            <v>2246250</v>
          </cell>
        </row>
        <row r="78">
          <cell r="A78">
            <v>96</v>
          </cell>
          <cell r="B78">
            <v>799510</v>
          </cell>
          <cell r="C78" t="str">
            <v>0</v>
          </cell>
          <cell r="D78">
            <v>799510</v>
          </cell>
        </row>
        <row r="79">
          <cell r="A79">
            <v>97</v>
          </cell>
          <cell r="B79">
            <v>60708</v>
          </cell>
          <cell r="C79" t="str">
            <v>0</v>
          </cell>
          <cell r="D79">
            <v>60708</v>
          </cell>
        </row>
        <row r="80">
          <cell r="A80">
            <v>98</v>
          </cell>
          <cell r="B80">
            <v>2242400</v>
          </cell>
          <cell r="C80" t="str">
            <v>0</v>
          </cell>
          <cell r="D80">
            <v>2242400</v>
          </cell>
        </row>
        <row r="81">
          <cell r="A81">
            <v>99</v>
          </cell>
          <cell r="B81">
            <v>910955</v>
          </cell>
          <cell r="C81" t="str">
            <v>0</v>
          </cell>
          <cell r="D81">
            <v>910955</v>
          </cell>
        </row>
        <row r="82">
          <cell r="A82">
            <v>100</v>
          </cell>
          <cell r="B82">
            <v>120565</v>
          </cell>
          <cell r="C82" t="str">
            <v>0</v>
          </cell>
          <cell r="D82">
            <v>120565</v>
          </cell>
        </row>
        <row r="83">
          <cell r="A83">
            <v>101</v>
          </cell>
          <cell r="B83">
            <v>0</v>
          </cell>
          <cell r="C83">
            <v>0</v>
          </cell>
          <cell r="D83">
            <v>0</v>
          </cell>
        </row>
        <row r="84">
          <cell r="A84">
            <v>102</v>
          </cell>
          <cell r="B84">
            <v>812301</v>
          </cell>
          <cell r="C84" t="str">
            <v>0</v>
          </cell>
          <cell r="D84">
            <v>812301</v>
          </cell>
        </row>
        <row r="85">
          <cell r="A85">
            <v>103</v>
          </cell>
          <cell r="B85">
            <v>386769</v>
          </cell>
          <cell r="C85" t="str">
            <v>0</v>
          </cell>
          <cell r="D85">
            <v>386769</v>
          </cell>
        </row>
        <row r="86">
          <cell r="A86">
            <v>104</v>
          </cell>
          <cell r="B86">
            <v>128531</v>
          </cell>
          <cell r="C86" t="str">
            <v>0</v>
          </cell>
          <cell r="D86">
            <v>128531</v>
          </cell>
        </row>
        <row r="87">
          <cell r="A87">
            <v>105</v>
          </cell>
          <cell r="B87">
            <v>2216148</v>
          </cell>
          <cell r="C87" t="str">
            <v>0</v>
          </cell>
          <cell r="D87">
            <v>2216148</v>
          </cell>
        </row>
        <row r="88">
          <cell r="A88">
            <v>106</v>
          </cell>
          <cell r="B88">
            <v>1090605</v>
          </cell>
          <cell r="C88" t="str">
            <v>0</v>
          </cell>
          <cell r="D88">
            <v>1090605</v>
          </cell>
        </row>
        <row r="89">
          <cell r="A89">
            <v>107</v>
          </cell>
          <cell r="B89">
            <v>59000</v>
          </cell>
          <cell r="C89" t="str">
            <v>0</v>
          </cell>
          <cell r="D89">
            <v>59000</v>
          </cell>
        </row>
        <row r="90">
          <cell r="A90">
            <v>108</v>
          </cell>
          <cell r="B90">
            <v>0</v>
          </cell>
          <cell r="C90" t="str">
            <v>0</v>
          </cell>
          <cell r="D90">
            <v>0</v>
          </cell>
        </row>
        <row r="91">
          <cell r="A91">
            <v>109</v>
          </cell>
          <cell r="B91">
            <v>720280</v>
          </cell>
          <cell r="C91" t="str">
            <v>0</v>
          </cell>
          <cell r="D91">
            <v>720280</v>
          </cell>
        </row>
        <row r="92">
          <cell r="A92">
            <v>110</v>
          </cell>
          <cell r="B92">
            <v>183152</v>
          </cell>
          <cell r="C92" t="str">
            <v>0</v>
          </cell>
          <cell r="D92">
            <v>183152</v>
          </cell>
        </row>
        <row r="93">
          <cell r="A93">
            <v>111</v>
          </cell>
          <cell r="B93">
            <v>59000</v>
          </cell>
          <cell r="C93" t="str">
            <v>0</v>
          </cell>
          <cell r="D93">
            <v>59000</v>
          </cell>
        </row>
        <row r="94">
          <cell r="A94">
            <v>112</v>
          </cell>
          <cell r="B94">
            <v>3747128</v>
          </cell>
          <cell r="C94" t="str">
            <v>0</v>
          </cell>
          <cell r="D94">
            <v>3747128</v>
          </cell>
        </row>
        <row r="95">
          <cell r="A95">
            <v>113</v>
          </cell>
          <cell r="B95">
            <v>36882277</v>
          </cell>
          <cell r="C95" t="str">
            <v>0</v>
          </cell>
          <cell r="D95">
            <v>36882277</v>
          </cell>
        </row>
        <row r="96">
          <cell r="A96">
            <v>114</v>
          </cell>
          <cell r="B96">
            <v>7225558</v>
          </cell>
          <cell r="C96" t="str">
            <v>0</v>
          </cell>
          <cell r="D96">
            <v>7225558</v>
          </cell>
        </row>
        <row r="97">
          <cell r="A97">
            <v>115</v>
          </cell>
          <cell r="B97">
            <v>9447802</v>
          </cell>
          <cell r="C97" t="str">
            <v>0</v>
          </cell>
          <cell r="D97">
            <v>9447802</v>
          </cell>
        </row>
        <row r="98">
          <cell r="A98">
            <v>116</v>
          </cell>
          <cell r="B98">
            <v>28943872</v>
          </cell>
          <cell r="C98" t="str">
            <v>0</v>
          </cell>
          <cell r="D98">
            <v>28943872</v>
          </cell>
        </row>
        <row r="99">
          <cell r="A99">
            <v>117</v>
          </cell>
          <cell r="B99">
            <v>9749382</v>
          </cell>
          <cell r="C99" t="str">
            <v>0</v>
          </cell>
          <cell r="D99">
            <v>9749382</v>
          </cell>
        </row>
        <row r="100">
          <cell r="A100">
            <v>118</v>
          </cell>
          <cell r="B100">
            <v>1499631</v>
          </cell>
          <cell r="C100" t="str">
            <v>0</v>
          </cell>
          <cell r="D100">
            <v>1499631</v>
          </cell>
        </row>
        <row r="101">
          <cell r="A101">
            <v>119</v>
          </cell>
          <cell r="B101">
            <v>50403417</v>
          </cell>
          <cell r="C101" t="str">
            <v>0</v>
          </cell>
          <cell r="D101">
            <v>50403417</v>
          </cell>
        </row>
        <row r="102">
          <cell r="A102">
            <v>120</v>
          </cell>
          <cell r="B102">
            <v>13945810</v>
          </cell>
          <cell r="C102" t="str">
            <v>0</v>
          </cell>
          <cell r="D102">
            <v>13945810</v>
          </cell>
        </row>
        <row r="103">
          <cell r="A103">
            <v>121</v>
          </cell>
          <cell r="B103">
            <v>1523791</v>
          </cell>
          <cell r="C103" t="str">
            <v>0</v>
          </cell>
          <cell r="D103">
            <v>1523791</v>
          </cell>
        </row>
        <row r="104">
          <cell r="A104">
            <v>122</v>
          </cell>
          <cell r="B104">
            <v>6765722</v>
          </cell>
          <cell r="C104" t="str">
            <v>0</v>
          </cell>
          <cell r="D104">
            <v>6765722</v>
          </cell>
        </row>
        <row r="105">
          <cell r="A105">
            <v>123</v>
          </cell>
          <cell r="B105">
            <v>7899075</v>
          </cell>
          <cell r="C105" t="str">
            <v>0</v>
          </cell>
          <cell r="D105">
            <v>7899075</v>
          </cell>
        </row>
        <row r="106">
          <cell r="A106">
            <v>124</v>
          </cell>
          <cell r="B106">
            <v>1372832</v>
          </cell>
          <cell r="C106" t="str">
            <v>0</v>
          </cell>
          <cell r="D106">
            <v>1372832</v>
          </cell>
        </row>
        <row r="107">
          <cell r="A107">
            <v>125</v>
          </cell>
          <cell r="B107">
            <v>20936</v>
          </cell>
          <cell r="C107" t="str">
            <v>0</v>
          </cell>
          <cell r="D107">
            <v>20936</v>
          </cell>
        </row>
        <row r="108">
          <cell r="A108">
            <v>126</v>
          </cell>
          <cell r="B108">
            <v>11196080</v>
          </cell>
          <cell r="C108" t="str">
            <v>0</v>
          </cell>
          <cell r="D108">
            <v>11196080</v>
          </cell>
        </row>
        <row r="109">
          <cell r="A109">
            <v>127</v>
          </cell>
          <cell r="B109">
            <v>10597734</v>
          </cell>
          <cell r="C109" t="str">
            <v>0</v>
          </cell>
          <cell r="D109">
            <v>10597734</v>
          </cell>
        </row>
        <row r="110">
          <cell r="A110">
            <v>128</v>
          </cell>
          <cell r="B110">
            <v>1295168</v>
          </cell>
          <cell r="C110" t="str">
            <v>0</v>
          </cell>
          <cell r="D110">
            <v>1295168</v>
          </cell>
        </row>
        <row r="111">
          <cell r="A111">
            <v>129</v>
          </cell>
          <cell r="B111">
            <v>925</v>
          </cell>
          <cell r="C111" t="str">
            <v>0</v>
          </cell>
          <cell r="D111">
            <v>925</v>
          </cell>
        </row>
        <row r="112">
          <cell r="A112">
            <v>130</v>
          </cell>
          <cell r="B112">
            <v>11125373</v>
          </cell>
          <cell r="C112" t="str">
            <v>0</v>
          </cell>
          <cell r="D112">
            <v>11125373</v>
          </cell>
        </row>
        <row r="113">
          <cell r="A113">
            <v>131</v>
          </cell>
          <cell r="B113">
            <v>2097057</v>
          </cell>
          <cell r="C113" t="str">
            <v>0</v>
          </cell>
          <cell r="D113">
            <v>2097057</v>
          </cell>
        </row>
        <row r="114">
          <cell r="A114">
            <v>132</v>
          </cell>
          <cell r="B114">
            <v>4748</v>
          </cell>
          <cell r="C114" t="str">
            <v>0</v>
          </cell>
          <cell r="D114">
            <v>4748</v>
          </cell>
        </row>
        <row r="115">
          <cell r="A115">
            <v>133</v>
          </cell>
          <cell r="B115">
            <v>16288074</v>
          </cell>
          <cell r="C115" t="str">
            <v>0</v>
          </cell>
          <cell r="D115">
            <v>16288074</v>
          </cell>
        </row>
        <row r="116">
          <cell r="A116">
            <v>134</v>
          </cell>
          <cell r="B116">
            <v>2098659</v>
          </cell>
          <cell r="C116" t="str">
            <v>0</v>
          </cell>
          <cell r="D116">
            <v>2098659</v>
          </cell>
        </row>
        <row r="117">
          <cell r="A117">
            <v>135</v>
          </cell>
          <cell r="B117">
            <v>767701</v>
          </cell>
          <cell r="C117" t="str">
            <v>0</v>
          </cell>
          <cell r="D117">
            <v>767701</v>
          </cell>
        </row>
        <row r="118">
          <cell r="A118">
            <v>136</v>
          </cell>
          <cell r="B118">
            <v>489</v>
          </cell>
          <cell r="C118" t="str">
            <v>0</v>
          </cell>
          <cell r="D118">
            <v>489</v>
          </cell>
        </row>
        <row r="119">
          <cell r="A119">
            <v>137</v>
          </cell>
          <cell r="B119">
            <v>2699447</v>
          </cell>
          <cell r="C119" t="str">
            <v>0</v>
          </cell>
          <cell r="D119">
            <v>2699447</v>
          </cell>
        </row>
        <row r="120">
          <cell r="A120">
            <v>138</v>
          </cell>
          <cell r="B120">
            <v>950264</v>
          </cell>
          <cell r="C120" t="str">
            <v>0</v>
          </cell>
          <cell r="D120">
            <v>950264</v>
          </cell>
        </row>
        <row r="121">
          <cell r="A121">
            <v>139</v>
          </cell>
          <cell r="B121">
            <v>3660</v>
          </cell>
          <cell r="C121" t="str">
            <v>0</v>
          </cell>
          <cell r="D121">
            <v>3660</v>
          </cell>
        </row>
        <row r="122">
          <cell r="A122">
            <v>140</v>
          </cell>
          <cell r="B122">
            <v>3191948</v>
          </cell>
          <cell r="C122" t="str">
            <v>0</v>
          </cell>
          <cell r="D122">
            <v>3191948</v>
          </cell>
        </row>
        <row r="123">
          <cell r="A123">
            <v>141</v>
          </cell>
          <cell r="B123">
            <v>6020860</v>
          </cell>
          <cell r="C123" t="str">
            <v>0</v>
          </cell>
          <cell r="D123">
            <v>6020860</v>
          </cell>
        </row>
        <row r="124">
          <cell r="A124">
            <v>142</v>
          </cell>
          <cell r="B124">
            <v>3430258</v>
          </cell>
          <cell r="C124" t="str">
            <v>0</v>
          </cell>
          <cell r="D124">
            <v>3430258</v>
          </cell>
        </row>
        <row r="125">
          <cell r="A125">
            <v>143</v>
          </cell>
          <cell r="B125">
            <v>2590407</v>
          </cell>
          <cell r="C125" t="str">
            <v>0</v>
          </cell>
          <cell r="D125">
            <v>2590407</v>
          </cell>
        </row>
        <row r="126">
          <cell r="A126">
            <v>144</v>
          </cell>
          <cell r="B126">
            <v>3423275</v>
          </cell>
          <cell r="C126" t="str">
            <v>0</v>
          </cell>
          <cell r="D126">
            <v>3423275</v>
          </cell>
        </row>
        <row r="127">
          <cell r="A127">
            <v>145</v>
          </cell>
          <cell r="B127">
            <v>1490962</v>
          </cell>
          <cell r="C127" t="str">
            <v>0</v>
          </cell>
          <cell r="D127">
            <v>1490962</v>
          </cell>
        </row>
        <row r="128">
          <cell r="A128">
            <v>146</v>
          </cell>
          <cell r="B128">
            <v>1414291</v>
          </cell>
          <cell r="C128" t="str">
            <v>0</v>
          </cell>
          <cell r="D128">
            <v>1414291</v>
          </cell>
        </row>
        <row r="129">
          <cell r="A129">
            <v>147</v>
          </cell>
          <cell r="B129">
            <v>8147220</v>
          </cell>
          <cell r="C129" t="str">
            <v>0</v>
          </cell>
          <cell r="D129">
            <v>8147220</v>
          </cell>
        </row>
        <row r="130">
          <cell r="A130">
            <v>148</v>
          </cell>
          <cell r="B130">
            <v>3046340</v>
          </cell>
          <cell r="C130" t="str">
            <v>0</v>
          </cell>
          <cell r="D130">
            <v>3046340</v>
          </cell>
        </row>
        <row r="131">
          <cell r="A131">
            <v>149</v>
          </cell>
          <cell r="B131">
            <v>196306</v>
          </cell>
          <cell r="C131" t="str">
            <v>0</v>
          </cell>
          <cell r="D131">
            <v>196306</v>
          </cell>
        </row>
        <row r="132">
          <cell r="A132">
            <v>150</v>
          </cell>
          <cell r="B132">
            <v>87961</v>
          </cell>
          <cell r="C132" t="str">
            <v>0</v>
          </cell>
          <cell r="D132">
            <v>87961</v>
          </cell>
        </row>
        <row r="133">
          <cell r="A133">
            <v>151</v>
          </cell>
          <cell r="B133">
            <v>3017001</v>
          </cell>
          <cell r="C133" t="str">
            <v>0</v>
          </cell>
          <cell r="D133">
            <v>3017001</v>
          </cell>
        </row>
        <row r="134">
          <cell r="A134">
            <v>152</v>
          </cell>
          <cell r="B134">
            <v>3307719</v>
          </cell>
          <cell r="C134" t="str">
            <v>0</v>
          </cell>
          <cell r="D134">
            <v>3307719</v>
          </cell>
        </row>
        <row r="135">
          <cell r="A135">
            <v>153</v>
          </cell>
          <cell r="B135">
            <v>19385</v>
          </cell>
          <cell r="C135" t="str">
            <v>0</v>
          </cell>
          <cell r="D135">
            <v>19385</v>
          </cell>
        </row>
        <row r="136">
          <cell r="A136">
            <v>154</v>
          </cell>
          <cell r="B136">
            <v>7325717</v>
          </cell>
          <cell r="C136" t="str">
            <v>0</v>
          </cell>
          <cell r="D136">
            <v>7325717</v>
          </cell>
        </row>
        <row r="137">
          <cell r="A137">
            <v>155</v>
          </cell>
          <cell r="B137">
            <v>1172874</v>
          </cell>
          <cell r="C137" t="str">
            <v>0</v>
          </cell>
          <cell r="D137">
            <v>1172874</v>
          </cell>
        </row>
        <row r="138">
          <cell r="A138">
            <v>156</v>
          </cell>
          <cell r="B138">
            <v>12334</v>
          </cell>
          <cell r="C138" t="str">
            <v>0</v>
          </cell>
          <cell r="D138">
            <v>12334</v>
          </cell>
        </row>
        <row r="139">
          <cell r="A139">
            <v>157</v>
          </cell>
          <cell r="B139">
            <v>2298</v>
          </cell>
          <cell r="C139" t="str">
            <v>0</v>
          </cell>
          <cell r="D139">
            <v>2298</v>
          </cell>
        </row>
        <row r="140">
          <cell r="A140">
            <v>158</v>
          </cell>
          <cell r="B140">
            <v>779701</v>
          </cell>
          <cell r="C140" t="str">
            <v>0</v>
          </cell>
          <cell r="D140">
            <v>779701</v>
          </cell>
        </row>
        <row r="141">
          <cell r="A141">
            <v>159</v>
          </cell>
          <cell r="B141">
            <v>530548</v>
          </cell>
          <cell r="C141" t="str">
            <v>0</v>
          </cell>
          <cell r="D141">
            <v>530548</v>
          </cell>
        </row>
        <row r="142">
          <cell r="A142">
            <v>160</v>
          </cell>
          <cell r="B142">
            <v>36611</v>
          </cell>
          <cell r="C142" t="str">
            <v>0</v>
          </cell>
          <cell r="D142">
            <v>36611</v>
          </cell>
        </row>
        <row r="143">
          <cell r="A143">
            <v>161</v>
          </cell>
          <cell r="B143">
            <v>4254378</v>
          </cell>
          <cell r="C143" t="str">
            <v>0</v>
          </cell>
          <cell r="D143">
            <v>4254378</v>
          </cell>
        </row>
        <row r="144">
          <cell r="A144">
            <v>201</v>
          </cell>
          <cell r="B144">
            <v>6042075</v>
          </cell>
          <cell r="C144" t="str">
            <v>0</v>
          </cell>
          <cell r="D144">
            <v>6042075</v>
          </cell>
        </row>
        <row r="145">
          <cell r="A145">
            <v>202</v>
          </cell>
          <cell r="B145">
            <v>112698</v>
          </cell>
          <cell r="C145" t="str">
            <v>0</v>
          </cell>
          <cell r="D145">
            <v>112698</v>
          </cell>
        </row>
        <row r="146">
          <cell r="A146">
            <v>203</v>
          </cell>
          <cell r="B146">
            <v>216298</v>
          </cell>
          <cell r="C146" t="str">
            <v>0</v>
          </cell>
          <cell r="D146">
            <v>216298</v>
          </cell>
        </row>
        <row r="147">
          <cell r="A147">
            <v>204</v>
          </cell>
          <cell r="B147">
            <v>5869320</v>
          </cell>
          <cell r="C147" t="str">
            <v>0</v>
          </cell>
          <cell r="D147">
            <v>5869320</v>
          </cell>
        </row>
        <row r="148">
          <cell r="A148">
            <v>205</v>
          </cell>
          <cell r="B148">
            <v>34734110</v>
          </cell>
          <cell r="C148" t="str">
            <v>0</v>
          </cell>
          <cell r="D148">
            <v>34734110</v>
          </cell>
        </row>
        <row r="149">
          <cell r="A149">
            <v>206</v>
          </cell>
          <cell r="B149">
            <v>53527</v>
          </cell>
          <cell r="C149" t="str">
            <v>0</v>
          </cell>
          <cell r="D149">
            <v>53527</v>
          </cell>
        </row>
        <row r="150">
          <cell r="A150">
            <v>207</v>
          </cell>
          <cell r="B150">
            <v>1427951</v>
          </cell>
          <cell r="C150" t="str">
            <v>0</v>
          </cell>
          <cell r="D150">
            <v>1427951</v>
          </cell>
        </row>
        <row r="151">
          <cell r="A151">
            <v>208</v>
          </cell>
          <cell r="B151">
            <v>6034445</v>
          </cell>
          <cell r="C151" t="str">
            <v>0</v>
          </cell>
          <cell r="D151">
            <v>6034445</v>
          </cell>
        </row>
        <row r="152">
          <cell r="A152">
            <v>209</v>
          </cell>
          <cell r="B152">
            <v>112698</v>
          </cell>
          <cell r="C152" t="str">
            <v>0</v>
          </cell>
          <cell r="D152">
            <v>112698</v>
          </cell>
        </row>
        <row r="153">
          <cell r="A153">
            <v>210</v>
          </cell>
          <cell r="B153">
            <v>216298</v>
          </cell>
          <cell r="C153" t="str">
            <v>0</v>
          </cell>
          <cell r="D153">
            <v>216298</v>
          </cell>
        </row>
        <row r="154">
          <cell r="A154">
            <v>211</v>
          </cell>
          <cell r="B154">
            <v>5860611</v>
          </cell>
          <cell r="C154" t="str">
            <v>0</v>
          </cell>
          <cell r="D154">
            <v>5860611</v>
          </cell>
        </row>
        <row r="155">
          <cell r="A155">
            <v>212</v>
          </cell>
          <cell r="B155">
            <v>34621302</v>
          </cell>
          <cell r="C155" t="str">
            <v>0</v>
          </cell>
          <cell r="D155">
            <v>34621302</v>
          </cell>
        </row>
        <row r="156">
          <cell r="A156">
            <v>213</v>
          </cell>
          <cell r="B156">
            <v>53527</v>
          </cell>
          <cell r="C156" t="str">
            <v>0</v>
          </cell>
          <cell r="D156">
            <v>53527</v>
          </cell>
        </row>
        <row r="157">
          <cell r="A157">
            <v>214</v>
          </cell>
          <cell r="B157">
            <v>1424068</v>
          </cell>
          <cell r="C157" t="str">
            <v>0</v>
          </cell>
          <cell r="D157">
            <v>1424068</v>
          </cell>
        </row>
        <row r="158">
          <cell r="A158">
            <v>215</v>
          </cell>
          <cell r="B158">
            <v>4586331</v>
          </cell>
          <cell r="C158" t="str">
            <v>0</v>
          </cell>
          <cell r="D158">
            <v>4586331</v>
          </cell>
        </row>
        <row r="159">
          <cell r="A159">
            <v>216</v>
          </cell>
          <cell r="B159">
            <v>99974</v>
          </cell>
          <cell r="C159" t="str">
            <v>0</v>
          </cell>
          <cell r="D159">
            <v>99974</v>
          </cell>
        </row>
        <row r="160">
          <cell r="A160">
            <v>217</v>
          </cell>
          <cell r="B160">
            <v>202588</v>
          </cell>
          <cell r="C160" t="str">
            <v>0</v>
          </cell>
          <cell r="D160">
            <v>202588</v>
          </cell>
        </row>
        <row r="161">
          <cell r="A161">
            <v>218</v>
          </cell>
          <cell r="B161">
            <v>4466601</v>
          </cell>
          <cell r="C161" t="str">
            <v>0</v>
          </cell>
          <cell r="D161">
            <v>4466601</v>
          </cell>
        </row>
        <row r="162">
          <cell r="A162">
            <v>219</v>
          </cell>
          <cell r="B162">
            <v>27280683</v>
          </cell>
          <cell r="C162" t="str">
            <v>0</v>
          </cell>
          <cell r="D162">
            <v>27280683</v>
          </cell>
        </row>
        <row r="163">
          <cell r="A163">
            <v>220</v>
          </cell>
          <cell r="B163">
            <v>20460</v>
          </cell>
          <cell r="C163" t="str">
            <v>0</v>
          </cell>
          <cell r="D163">
            <v>20460</v>
          </cell>
        </row>
        <row r="164">
          <cell r="A164">
            <v>221</v>
          </cell>
          <cell r="B164">
            <v>1183680</v>
          </cell>
          <cell r="C164" t="str">
            <v>0</v>
          </cell>
          <cell r="D164">
            <v>1183680</v>
          </cell>
        </row>
        <row r="165">
          <cell r="A165">
            <v>222</v>
          </cell>
          <cell r="B165">
            <v>238262</v>
          </cell>
          <cell r="C165" t="str">
            <v>0</v>
          </cell>
          <cell r="D165">
            <v>238262</v>
          </cell>
        </row>
        <row r="166">
          <cell r="A166">
            <v>223</v>
          </cell>
          <cell r="B166">
            <v>1024</v>
          </cell>
          <cell r="C166" t="str">
            <v>0</v>
          </cell>
          <cell r="D166">
            <v>1024</v>
          </cell>
        </row>
        <row r="167">
          <cell r="A167">
            <v>224</v>
          </cell>
          <cell r="B167">
            <v>235629</v>
          </cell>
          <cell r="C167" t="str">
            <v>0</v>
          </cell>
          <cell r="D167">
            <v>235629</v>
          </cell>
        </row>
        <row r="168">
          <cell r="A168">
            <v>225</v>
          </cell>
          <cell r="B168">
            <v>1719182</v>
          </cell>
          <cell r="C168" t="str">
            <v>0</v>
          </cell>
          <cell r="D168">
            <v>1719182</v>
          </cell>
        </row>
        <row r="169">
          <cell r="A169">
            <v>226</v>
          </cell>
          <cell r="B169">
            <v>4861</v>
          </cell>
          <cell r="C169" t="str">
            <v>0</v>
          </cell>
          <cell r="D169">
            <v>4861</v>
          </cell>
        </row>
        <row r="170">
          <cell r="A170">
            <v>227</v>
          </cell>
          <cell r="B170">
            <v>111550</v>
          </cell>
          <cell r="C170" t="str">
            <v>0</v>
          </cell>
          <cell r="D170">
            <v>111550</v>
          </cell>
        </row>
        <row r="171">
          <cell r="A171">
            <v>228</v>
          </cell>
          <cell r="B171">
            <v>4301427</v>
          </cell>
          <cell r="C171" t="str">
            <v>0</v>
          </cell>
          <cell r="D171">
            <v>4301427</v>
          </cell>
        </row>
        <row r="172">
          <cell r="A172">
            <v>229</v>
          </cell>
          <cell r="B172">
            <v>98950</v>
          </cell>
          <cell r="C172" t="str">
            <v>0</v>
          </cell>
          <cell r="D172">
            <v>98950</v>
          </cell>
        </row>
        <row r="173">
          <cell r="A173">
            <v>230</v>
          </cell>
          <cell r="B173">
            <v>202588</v>
          </cell>
          <cell r="C173" t="str">
            <v>0</v>
          </cell>
          <cell r="D173">
            <v>202588</v>
          </cell>
        </row>
        <row r="174">
          <cell r="A174">
            <v>231</v>
          </cell>
          <cell r="B174">
            <v>4182608</v>
          </cell>
          <cell r="C174" t="str">
            <v>0</v>
          </cell>
          <cell r="D174">
            <v>4182608</v>
          </cell>
        </row>
        <row r="175">
          <cell r="A175">
            <v>232</v>
          </cell>
          <cell r="B175">
            <v>25287104</v>
          </cell>
          <cell r="C175" t="str">
            <v>0</v>
          </cell>
          <cell r="D175">
            <v>25287104</v>
          </cell>
        </row>
        <row r="176">
          <cell r="A176">
            <v>233</v>
          </cell>
          <cell r="B176">
            <v>15585</v>
          </cell>
          <cell r="C176" t="str">
            <v>0</v>
          </cell>
          <cell r="D176">
            <v>15585</v>
          </cell>
        </row>
        <row r="177">
          <cell r="A177">
            <v>234</v>
          </cell>
          <cell r="B177">
            <v>1029176</v>
          </cell>
          <cell r="C177" t="str">
            <v>0</v>
          </cell>
          <cell r="D177">
            <v>1029176</v>
          </cell>
        </row>
        <row r="178">
          <cell r="A178">
            <v>235</v>
          </cell>
          <cell r="B178">
            <v>46642</v>
          </cell>
          <cell r="C178" t="str">
            <v>0</v>
          </cell>
          <cell r="D178">
            <v>46642</v>
          </cell>
        </row>
        <row r="179">
          <cell r="A179">
            <v>236</v>
          </cell>
          <cell r="B179">
            <v>0</v>
          </cell>
          <cell r="C179">
            <v>0</v>
          </cell>
          <cell r="D179">
            <v>0</v>
          </cell>
        </row>
        <row r="180">
          <cell r="A180">
            <v>237</v>
          </cell>
          <cell r="B180">
            <v>48364</v>
          </cell>
          <cell r="C180" t="str">
            <v>0</v>
          </cell>
          <cell r="D180">
            <v>48364</v>
          </cell>
        </row>
        <row r="181">
          <cell r="A181">
            <v>238</v>
          </cell>
          <cell r="B181">
            <v>274397</v>
          </cell>
          <cell r="C181" t="str">
            <v>0</v>
          </cell>
          <cell r="D181">
            <v>274397</v>
          </cell>
        </row>
        <row r="182">
          <cell r="A182">
            <v>239</v>
          </cell>
          <cell r="B182">
            <v>14</v>
          </cell>
          <cell r="C182" t="str">
            <v>0</v>
          </cell>
          <cell r="D182">
            <v>14</v>
          </cell>
        </row>
        <row r="183">
          <cell r="A183">
            <v>240</v>
          </cell>
          <cell r="B183">
            <v>42954</v>
          </cell>
          <cell r="C183" t="str">
            <v>0</v>
          </cell>
          <cell r="D183">
            <v>42954</v>
          </cell>
        </row>
        <row r="184">
          <cell r="A184">
            <v>241</v>
          </cell>
          <cell r="B184">
            <v>40447</v>
          </cell>
          <cell r="C184" t="str">
            <v>0</v>
          </cell>
          <cell r="D184">
            <v>40447</v>
          </cell>
        </row>
        <row r="185">
          <cell r="A185">
            <v>242</v>
          </cell>
          <cell r="B185">
            <v>0</v>
          </cell>
          <cell r="C185">
            <v>0</v>
          </cell>
          <cell r="D185">
            <v>0</v>
          </cell>
        </row>
        <row r="186">
          <cell r="A186">
            <v>243</v>
          </cell>
          <cell r="B186">
            <v>43057</v>
          </cell>
          <cell r="C186" t="str">
            <v>0</v>
          </cell>
          <cell r="D186">
            <v>43057</v>
          </cell>
        </row>
        <row r="187">
          <cell r="A187">
            <v>244</v>
          </cell>
          <cell r="B187">
            <v>264224</v>
          </cell>
          <cell r="C187" t="str">
            <v>0</v>
          </cell>
          <cell r="D187">
            <v>264224</v>
          </cell>
        </row>
        <row r="188">
          <cell r="A188">
            <v>245</v>
          </cell>
          <cell r="B188">
            <v>0</v>
          </cell>
          <cell r="C188">
            <v>0</v>
          </cell>
          <cell r="D188">
            <v>0</v>
          </cell>
        </row>
        <row r="189">
          <cell r="A189">
            <v>246</v>
          </cell>
          <cell r="B189">
            <v>15380</v>
          </cell>
          <cell r="C189" t="str">
            <v>0</v>
          </cell>
          <cell r="D189">
            <v>15380</v>
          </cell>
        </row>
        <row r="190">
          <cell r="A190">
            <v>247</v>
          </cell>
          <cell r="B190">
            <v>1379533</v>
          </cell>
          <cell r="C190" t="str">
            <v>0</v>
          </cell>
          <cell r="D190">
            <v>1379533</v>
          </cell>
        </row>
        <row r="191">
          <cell r="A191">
            <v>248</v>
          </cell>
          <cell r="B191">
            <v>12724</v>
          </cell>
          <cell r="C191" t="str">
            <v>0</v>
          </cell>
          <cell r="D191">
            <v>12724</v>
          </cell>
        </row>
        <row r="192">
          <cell r="A192">
            <v>249</v>
          </cell>
          <cell r="B192">
            <v>13710</v>
          </cell>
          <cell r="C192" t="str">
            <v>0</v>
          </cell>
          <cell r="D192">
            <v>13710</v>
          </cell>
        </row>
        <row r="193">
          <cell r="A193">
            <v>250</v>
          </cell>
          <cell r="B193">
            <v>1318757</v>
          </cell>
          <cell r="C193" t="str">
            <v>0</v>
          </cell>
          <cell r="D193">
            <v>1318757</v>
          </cell>
        </row>
        <row r="194">
          <cell r="A194">
            <v>251</v>
          </cell>
          <cell r="B194">
            <v>6890063</v>
          </cell>
          <cell r="C194" t="str">
            <v>0</v>
          </cell>
          <cell r="D194">
            <v>6890063</v>
          </cell>
        </row>
        <row r="195">
          <cell r="A195">
            <v>252</v>
          </cell>
          <cell r="B195">
            <v>33067</v>
          </cell>
          <cell r="C195" t="str">
            <v>0</v>
          </cell>
          <cell r="D195">
            <v>33067</v>
          </cell>
        </row>
        <row r="196">
          <cell r="A196">
            <v>253</v>
          </cell>
          <cell r="B196">
            <v>209443</v>
          </cell>
          <cell r="C196" t="str">
            <v>0</v>
          </cell>
          <cell r="D196">
            <v>209443</v>
          </cell>
        </row>
        <row r="197">
          <cell r="A197">
            <v>254</v>
          </cell>
          <cell r="B197">
            <v>28134</v>
          </cell>
          <cell r="C197" t="str">
            <v>0</v>
          </cell>
          <cell r="D197">
            <v>28134</v>
          </cell>
        </row>
        <row r="198">
          <cell r="A198">
            <v>255</v>
          </cell>
          <cell r="B198">
            <v>0</v>
          </cell>
          <cell r="C198">
            <v>0</v>
          </cell>
          <cell r="D198">
            <v>0</v>
          </cell>
        </row>
        <row r="199">
          <cell r="A199">
            <v>256</v>
          </cell>
          <cell r="B199">
            <v>32196</v>
          </cell>
          <cell r="C199" t="str">
            <v>0</v>
          </cell>
          <cell r="D199">
            <v>32196</v>
          </cell>
        </row>
        <row r="200">
          <cell r="A200">
            <v>257</v>
          </cell>
          <cell r="B200">
            <v>186332</v>
          </cell>
          <cell r="C200" t="str">
            <v>0</v>
          </cell>
          <cell r="D200">
            <v>186332</v>
          </cell>
        </row>
        <row r="201">
          <cell r="A201">
            <v>258</v>
          </cell>
          <cell r="B201">
            <v>0</v>
          </cell>
          <cell r="C201">
            <v>0</v>
          </cell>
          <cell r="D201">
            <v>0</v>
          </cell>
        </row>
        <row r="202">
          <cell r="A202">
            <v>259</v>
          </cell>
          <cell r="B202">
            <v>15565</v>
          </cell>
          <cell r="C202" t="str">
            <v>0</v>
          </cell>
          <cell r="D202">
            <v>15565</v>
          </cell>
        </row>
        <row r="203">
          <cell r="A203">
            <v>260</v>
          </cell>
          <cell r="B203">
            <v>7630</v>
          </cell>
          <cell r="C203" t="str">
            <v>0</v>
          </cell>
          <cell r="D203">
            <v>7630</v>
          </cell>
        </row>
        <row r="204">
          <cell r="A204">
            <v>261</v>
          </cell>
          <cell r="B204">
            <v>0</v>
          </cell>
          <cell r="C204">
            <v>0</v>
          </cell>
          <cell r="D204">
            <v>0</v>
          </cell>
        </row>
        <row r="205">
          <cell r="A205">
            <v>262</v>
          </cell>
          <cell r="B205">
            <v>8709</v>
          </cell>
          <cell r="C205" t="str">
            <v>0</v>
          </cell>
          <cell r="D205">
            <v>8709</v>
          </cell>
        </row>
        <row r="206">
          <cell r="A206">
            <v>263</v>
          </cell>
          <cell r="B206">
            <v>112808</v>
          </cell>
          <cell r="C206" t="str">
            <v>0</v>
          </cell>
          <cell r="D206">
            <v>112808</v>
          </cell>
        </row>
        <row r="207">
          <cell r="A207">
            <v>264</v>
          </cell>
          <cell r="B207">
            <v>0</v>
          </cell>
          <cell r="C207">
            <v>0</v>
          </cell>
          <cell r="D207">
            <v>0</v>
          </cell>
        </row>
        <row r="208">
          <cell r="A208">
            <v>265</v>
          </cell>
          <cell r="B208">
            <v>3883</v>
          </cell>
          <cell r="C208" t="str">
            <v>0</v>
          </cell>
          <cell r="D208">
            <v>3883</v>
          </cell>
        </row>
        <row r="209">
          <cell r="A209">
            <v>266</v>
          </cell>
          <cell r="B209">
            <v>5683689</v>
          </cell>
          <cell r="C209" t="str">
            <v>0</v>
          </cell>
          <cell r="D209">
            <v>5683689</v>
          </cell>
        </row>
        <row r="210">
          <cell r="A210">
            <v>267</v>
          </cell>
          <cell r="B210">
            <v>475360</v>
          </cell>
          <cell r="C210" t="str">
            <v>0</v>
          </cell>
          <cell r="D210">
            <v>475360</v>
          </cell>
        </row>
        <row r="211">
          <cell r="A211">
            <v>268</v>
          </cell>
          <cell r="B211">
            <v>5374959</v>
          </cell>
          <cell r="C211" t="str">
            <v>0</v>
          </cell>
          <cell r="D211">
            <v>5374959</v>
          </cell>
        </row>
        <row r="212">
          <cell r="A212">
            <v>269</v>
          </cell>
          <cell r="B212">
            <v>294814</v>
          </cell>
          <cell r="C212" t="str">
            <v>0</v>
          </cell>
          <cell r="D212">
            <v>294814</v>
          </cell>
        </row>
        <row r="213">
          <cell r="A213">
            <v>270</v>
          </cell>
          <cell r="B213">
            <v>1072906</v>
          </cell>
          <cell r="C213" t="str">
            <v>0</v>
          </cell>
          <cell r="D213">
            <v>1072906</v>
          </cell>
        </row>
        <row r="214">
          <cell r="A214">
            <v>271</v>
          </cell>
          <cell r="B214">
            <v>475360</v>
          </cell>
          <cell r="C214" t="str">
            <v>0</v>
          </cell>
          <cell r="D214">
            <v>475360</v>
          </cell>
        </row>
        <row r="215">
          <cell r="A215">
            <v>272</v>
          </cell>
          <cell r="B215">
            <v>890642</v>
          </cell>
          <cell r="C215" t="str">
            <v>0</v>
          </cell>
          <cell r="D215">
            <v>890642</v>
          </cell>
        </row>
        <row r="216">
          <cell r="A216">
            <v>273</v>
          </cell>
          <cell r="B216">
            <v>5944662</v>
          </cell>
          <cell r="C216" t="str">
            <v>0</v>
          </cell>
          <cell r="D216">
            <v>5944662</v>
          </cell>
        </row>
        <row r="217">
          <cell r="A217">
            <v>274</v>
          </cell>
          <cell r="B217">
            <v>3908562</v>
          </cell>
          <cell r="C217" t="str">
            <v>0</v>
          </cell>
          <cell r="D217">
            <v>3908562</v>
          </cell>
        </row>
        <row r="218">
          <cell r="A218">
            <v>301</v>
          </cell>
          <cell r="B218">
            <v>488279</v>
          </cell>
          <cell r="C218" t="str">
            <v>0</v>
          </cell>
          <cell r="D218">
            <v>488279</v>
          </cell>
        </row>
        <row r="219">
          <cell r="A219">
            <v>302</v>
          </cell>
          <cell r="B219">
            <v>26344</v>
          </cell>
          <cell r="C219" t="str">
            <v>0</v>
          </cell>
          <cell r="D219">
            <v>26344</v>
          </cell>
        </row>
        <row r="220">
          <cell r="A220">
            <v>303</v>
          </cell>
          <cell r="B220">
            <v>493641</v>
          </cell>
          <cell r="C220" t="str">
            <v>0</v>
          </cell>
          <cell r="D220">
            <v>493641</v>
          </cell>
        </row>
        <row r="221">
          <cell r="A221">
            <v>304</v>
          </cell>
          <cell r="B221">
            <v>13129619</v>
          </cell>
          <cell r="C221" t="str">
            <v>0</v>
          </cell>
          <cell r="D221">
            <v>13129619</v>
          </cell>
        </row>
        <row r="222">
          <cell r="A222">
            <v>305</v>
          </cell>
          <cell r="B222">
            <v>19337</v>
          </cell>
          <cell r="C222" t="str">
            <v>0</v>
          </cell>
          <cell r="D222">
            <v>19337</v>
          </cell>
        </row>
        <row r="223">
          <cell r="A223">
            <v>306</v>
          </cell>
          <cell r="B223">
            <v>1432042</v>
          </cell>
          <cell r="C223" t="str">
            <v>0</v>
          </cell>
          <cell r="D223">
            <v>1432042</v>
          </cell>
        </row>
        <row r="224">
          <cell r="A224">
            <v>307</v>
          </cell>
          <cell r="B224">
            <v>87512</v>
          </cell>
          <cell r="C224" t="str">
            <v>0</v>
          </cell>
          <cell r="D224">
            <v>87512</v>
          </cell>
        </row>
        <row r="225">
          <cell r="A225">
            <v>308</v>
          </cell>
          <cell r="B225">
            <v>12096</v>
          </cell>
          <cell r="C225" t="str">
            <v>0</v>
          </cell>
          <cell r="D225">
            <v>12096</v>
          </cell>
        </row>
        <row r="226">
          <cell r="A226">
            <v>309</v>
          </cell>
          <cell r="B226">
            <v>83518</v>
          </cell>
          <cell r="C226" t="str">
            <v>0</v>
          </cell>
          <cell r="D226">
            <v>83518</v>
          </cell>
        </row>
        <row r="227">
          <cell r="A227">
            <v>310</v>
          </cell>
          <cell r="B227">
            <v>2769980</v>
          </cell>
          <cell r="C227" t="str">
            <v>0</v>
          </cell>
          <cell r="D227">
            <v>2769980</v>
          </cell>
        </row>
        <row r="228">
          <cell r="A228">
            <v>311</v>
          </cell>
          <cell r="B228">
            <v>4390</v>
          </cell>
          <cell r="C228" t="str">
            <v>0</v>
          </cell>
          <cell r="D228">
            <v>4390</v>
          </cell>
        </row>
        <row r="229">
          <cell r="A229">
            <v>312</v>
          </cell>
          <cell r="B229">
            <v>530761</v>
          </cell>
          <cell r="C229" t="str">
            <v>0</v>
          </cell>
          <cell r="D229">
            <v>530761</v>
          </cell>
        </row>
        <row r="230">
          <cell r="A230">
            <v>313</v>
          </cell>
          <cell r="B230">
            <v>71465</v>
          </cell>
          <cell r="C230" t="str">
            <v>0</v>
          </cell>
          <cell r="D230">
            <v>71465</v>
          </cell>
        </row>
        <row r="231">
          <cell r="A231">
            <v>314</v>
          </cell>
          <cell r="B231">
            <v>1077</v>
          </cell>
          <cell r="C231" t="str">
            <v>0</v>
          </cell>
          <cell r="D231">
            <v>1077</v>
          </cell>
        </row>
        <row r="232">
          <cell r="A232">
            <v>315</v>
          </cell>
          <cell r="B232">
            <v>60203</v>
          </cell>
          <cell r="C232" t="str">
            <v>0</v>
          </cell>
          <cell r="D232">
            <v>60203</v>
          </cell>
        </row>
        <row r="233">
          <cell r="A233">
            <v>316</v>
          </cell>
          <cell r="B233">
            <v>2748451</v>
          </cell>
          <cell r="C233" t="str">
            <v>0</v>
          </cell>
          <cell r="D233">
            <v>2748451</v>
          </cell>
        </row>
        <row r="234">
          <cell r="A234">
            <v>317</v>
          </cell>
          <cell r="B234">
            <v>-2713</v>
          </cell>
          <cell r="C234" t="str">
            <v>0</v>
          </cell>
          <cell r="D234">
            <v>-2713</v>
          </cell>
        </row>
        <row r="235">
          <cell r="A235">
            <v>318</v>
          </cell>
          <cell r="B235">
            <v>148511</v>
          </cell>
          <cell r="C235" t="str">
            <v>0</v>
          </cell>
          <cell r="D235">
            <v>148511</v>
          </cell>
        </row>
        <row r="236">
          <cell r="A236">
            <v>319</v>
          </cell>
          <cell r="B236">
            <v>329302</v>
          </cell>
          <cell r="C236" t="str">
            <v>0</v>
          </cell>
          <cell r="D236">
            <v>329302</v>
          </cell>
        </row>
        <row r="237">
          <cell r="A237">
            <v>320</v>
          </cell>
          <cell r="B237">
            <v>13171</v>
          </cell>
          <cell r="C237" t="str">
            <v>0</v>
          </cell>
          <cell r="D237">
            <v>13171</v>
          </cell>
        </row>
        <row r="238">
          <cell r="A238">
            <v>321</v>
          </cell>
          <cell r="B238">
            <v>349920</v>
          </cell>
          <cell r="C238" t="str">
            <v>0</v>
          </cell>
          <cell r="D238">
            <v>349920</v>
          </cell>
        </row>
        <row r="239">
          <cell r="A239">
            <v>322</v>
          </cell>
          <cell r="B239">
            <v>7611188</v>
          </cell>
          <cell r="C239" t="str">
            <v>0</v>
          </cell>
          <cell r="D239">
            <v>7611188</v>
          </cell>
        </row>
        <row r="240">
          <cell r="A240">
            <v>323</v>
          </cell>
          <cell r="B240">
            <v>17660</v>
          </cell>
          <cell r="C240" t="str">
            <v>0</v>
          </cell>
          <cell r="D240">
            <v>17660</v>
          </cell>
        </row>
        <row r="241">
          <cell r="A241">
            <v>324</v>
          </cell>
          <cell r="B241">
            <v>752770</v>
          </cell>
          <cell r="C241" t="str">
            <v>0</v>
          </cell>
          <cell r="D241">
            <v>752770</v>
          </cell>
        </row>
        <row r="242">
          <cell r="A242">
            <v>325</v>
          </cell>
          <cell r="B242">
            <v>11906</v>
          </cell>
          <cell r="C242" t="str">
            <v>0</v>
          </cell>
          <cell r="D242">
            <v>11906</v>
          </cell>
        </row>
        <row r="243">
          <cell r="A243">
            <v>326</v>
          </cell>
          <cell r="B243">
            <v>521</v>
          </cell>
          <cell r="C243" t="str">
            <v>0</v>
          </cell>
          <cell r="D243">
            <v>521</v>
          </cell>
        </row>
        <row r="244">
          <cell r="A244">
            <v>327</v>
          </cell>
          <cell r="B244">
            <v>13050</v>
          </cell>
          <cell r="C244" t="str">
            <v>0</v>
          </cell>
          <cell r="D244">
            <v>13050</v>
          </cell>
        </row>
        <row r="245">
          <cell r="A245">
            <v>328</v>
          </cell>
          <cell r="B245">
            <v>1675649</v>
          </cell>
          <cell r="C245" t="str">
            <v>0</v>
          </cell>
          <cell r="D245">
            <v>1675649</v>
          </cell>
        </row>
        <row r="246">
          <cell r="A246">
            <v>329</v>
          </cell>
          <cell r="B246">
            <v>11</v>
          </cell>
          <cell r="C246" t="str">
            <v>0</v>
          </cell>
          <cell r="D246">
            <v>11</v>
          </cell>
        </row>
        <row r="247">
          <cell r="A247">
            <v>330</v>
          </cell>
          <cell r="B247">
            <v>24618</v>
          </cell>
          <cell r="C247" t="str">
            <v>0</v>
          </cell>
          <cell r="D247">
            <v>24618</v>
          </cell>
        </row>
        <row r="248">
          <cell r="A248">
            <v>331</v>
          </cell>
          <cell r="B248">
            <v>240305</v>
          </cell>
          <cell r="C248" t="str">
            <v>0</v>
          </cell>
          <cell r="D248">
            <v>240305</v>
          </cell>
        </row>
        <row r="249">
          <cell r="A249">
            <v>332</v>
          </cell>
          <cell r="B249">
            <v>15137</v>
          </cell>
          <cell r="C249" t="str">
            <v>0</v>
          </cell>
          <cell r="D249">
            <v>15137</v>
          </cell>
        </row>
        <row r="250">
          <cell r="A250">
            <v>333</v>
          </cell>
          <cell r="B250">
            <v>216525</v>
          </cell>
          <cell r="C250" t="str">
            <v>0</v>
          </cell>
          <cell r="D250">
            <v>216525</v>
          </cell>
        </row>
        <row r="251">
          <cell r="A251">
            <v>334</v>
          </cell>
          <cell r="B251">
            <v>2853112</v>
          </cell>
          <cell r="C251" t="str">
            <v>0</v>
          </cell>
          <cell r="D251">
            <v>2853112</v>
          </cell>
        </row>
        <row r="252">
          <cell r="A252">
            <v>335</v>
          </cell>
          <cell r="B252">
            <v>5658</v>
          </cell>
          <cell r="C252" t="str">
            <v>0</v>
          </cell>
          <cell r="D252">
            <v>5658</v>
          </cell>
        </row>
        <row r="253">
          <cell r="A253">
            <v>336</v>
          </cell>
          <cell r="B253">
            <v>734854</v>
          </cell>
          <cell r="C253" t="str">
            <v>0</v>
          </cell>
          <cell r="D253">
            <v>734854</v>
          </cell>
        </row>
        <row r="254">
          <cell r="A254">
            <v>337</v>
          </cell>
          <cell r="B254">
            <v>642288</v>
          </cell>
          <cell r="C254" t="str">
            <v>0</v>
          </cell>
          <cell r="D254">
            <v>642288</v>
          </cell>
        </row>
        <row r="255">
          <cell r="A255">
            <v>338</v>
          </cell>
          <cell r="B255">
            <v>56853</v>
          </cell>
          <cell r="C255" t="str">
            <v>0</v>
          </cell>
          <cell r="D255">
            <v>56853</v>
          </cell>
        </row>
        <row r="256">
          <cell r="A256">
            <v>339</v>
          </cell>
          <cell r="B256">
            <v>625628</v>
          </cell>
          <cell r="C256" t="str">
            <v>0</v>
          </cell>
          <cell r="D256">
            <v>625628</v>
          </cell>
        </row>
        <row r="257">
          <cell r="A257">
            <v>340</v>
          </cell>
          <cell r="B257">
            <v>12550778</v>
          </cell>
          <cell r="C257" t="str">
            <v>0</v>
          </cell>
          <cell r="D257">
            <v>12550778</v>
          </cell>
        </row>
        <row r="258">
          <cell r="A258">
            <v>341</v>
          </cell>
          <cell r="B258">
            <v>12111</v>
          </cell>
          <cell r="C258" t="str">
            <v>0</v>
          </cell>
          <cell r="D258">
            <v>12111</v>
          </cell>
        </row>
        <row r="259">
          <cell r="A259">
            <v>342</v>
          </cell>
          <cell r="B259">
            <v>2345530</v>
          </cell>
          <cell r="C259" t="str">
            <v>0</v>
          </cell>
          <cell r="D259">
            <v>2345530</v>
          </cell>
        </row>
        <row r="260">
          <cell r="A260">
            <v>343</v>
          </cell>
          <cell r="B260">
            <v>110226</v>
          </cell>
          <cell r="C260" t="str">
            <v>0</v>
          </cell>
          <cell r="D260">
            <v>110226</v>
          </cell>
        </row>
        <row r="261">
          <cell r="A261">
            <v>344</v>
          </cell>
          <cell r="B261">
            <v>4491</v>
          </cell>
          <cell r="C261" t="str">
            <v>0</v>
          </cell>
          <cell r="D261">
            <v>4491</v>
          </cell>
        </row>
        <row r="262">
          <cell r="A262">
            <v>345</v>
          </cell>
          <cell r="B262">
            <v>121463</v>
          </cell>
          <cell r="C262" t="str">
            <v>0</v>
          </cell>
          <cell r="D262">
            <v>121463</v>
          </cell>
        </row>
        <row r="263">
          <cell r="A263">
            <v>346</v>
          </cell>
          <cell r="B263">
            <v>4905970</v>
          </cell>
          <cell r="C263" t="str">
            <v>0</v>
          </cell>
          <cell r="D263">
            <v>4905970</v>
          </cell>
        </row>
        <row r="264">
          <cell r="A264">
            <v>347</v>
          </cell>
          <cell r="B264">
            <v>4520</v>
          </cell>
          <cell r="C264" t="str">
            <v>0</v>
          </cell>
          <cell r="D264">
            <v>4520</v>
          </cell>
        </row>
        <row r="265">
          <cell r="A265">
            <v>348</v>
          </cell>
          <cell r="B265">
            <v>339431</v>
          </cell>
          <cell r="C265" t="str">
            <v>0</v>
          </cell>
          <cell r="D265">
            <v>339431</v>
          </cell>
        </row>
        <row r="266">
          <cell r="A266">
            <v>349</v>
          </cell>
          <cell r="B266">
            <v>7517</v>
          </cell>
          <cell r="C266" t="str">
            <v>0</v>
          </cell>
          <cell r="D266">
            <v>7517</v>
          </cell>
        </row>
        <row r="267">
          <cell r="A267">
            <v>350</v>
          </cell>
          <cell r="B267">
            <v>109</v>
          </cell>
          <cell r="C267" t="str">
            <v>0</v>
          </cell>
          <cell r="D267">
            <v>109</v>
          </cell>
        </row>
        <row r="268">
          <cell r="A268">
            <v>351</v>
          </cell>
          <cell r="B268">
            <v>7656</v>
          </cell>
          <cell r="C268" t="str">
            <v>0</v>
          </cell>
          <cell r="D268">
            <v>7656</v>
          </cell>
        </row>
        <row r="269">
          <cell r="A269">
            <v>352</v>
          </cell>
          <cell r="B269">
            <v>293066</v>
          </cell>
          <cell r="C269" t="str">
            <v>0</v>
          </cell>
          <cell r="D269">
            <v>293066</v>
          </cell>
        </row>
        <row r="270">
          <cell r="A270">
            <v>353</v>
          </cell>
          <cell r="B270">
            <v>9</v>
          </cell>
          <cell r="C270" t="str">
            <v>0</v>
          </cell>
          <cell r="D270">
            <v>9</v>
          </cell>
        </row>
        <row r="271">
          <cell r="A271">
            <v>354</v>
          </cell>
          <cell r="B271">
            <v>14585</v>
          </cell>
          <cell r="C271" t="str">
            <v>0</v>
          </cell>
          <cell r="D271">
            <v>14585</v>
          </cell>
        </row>
        <row r="272">
          <cell r="A272">
            <v>355</v>
          </cell>
          <cell r="B272">
            <v>41530</v>
          </cell>
          <cell r="C272" t="str">
            <v>0</v>
          </cell>
          <cell r="D272">
            <v>41530</v>
          </cell>
        </row>
        <row r="273">
          <cell r="A273">
            <v>356</v>
          </cell>
          <cell r="B273">
            <v>0</v>
          </cell>
          <cell r="C273">
            <v>0</v>
          </cell>
          <cell r="D273">
            <v>0</v>
          </cell>
        </row>
        <row r="274">
          <cell r="A274">
            <v>357</v>
          </cell>
          <cell r="B274">
            <v>49805</v>
          </cell>
          <cell r="C274" t="str">
            <v>0</v>
          </cell>
          <cell r="D274">
            <v>49805</v>
          </cell>
        </row>
        <row r="275">
          <cell r="A275">
            <v>358</v>
          </cell>
          <cell r="B275">
            <v>2207727</v>
          </cell>
          <cell r="C275" t="str">
            <v>0</v>
          </cell>
          <cell r="D275">
            <v>2207727</v>
          </cell>
        </row>
        <row r="276">
          <cell r="A276">
            <v>359</v>
          </cell>
          <cell r="B276">
            <v>59</v>
          </cell>
          <cell r="C276" t="str">
            <v>0</v>
          </cell>
          <cell r="D276">
            <v>59</v>
          </cell>
        </row>
        <row r="277">
          <cell r="A277">
            <v>360</v>
          </cell>
          <cell r="B277">
            <v>128204</v>
          </cell>
          <cell r="C277" t="str">
            <v>0</v>
          </cell>
          <cell r="D277">
            <v>128204</v>
          </cell>
        </row>
        <row r="278">
          <cell r="A278">
            <v>361</v>
          </cell>
          <cell r="B278">
            <v>61179</v>
          </cell>
          <cell r="C278" t="str">
            <v>0</v>
          </cell>
          <cell r="D278">
            <v>61179</v>
          </cell>
        </row>
        <row r="279">
          <cell r="A279">
            <v>362</v>
          </cell>
          <cell r="B279">
            <v>4382</v>
          </cell>
          <cell r="C279" t="str">
            <v>0</v>
          </cell>
          <cell r="D279">
            <v>4382</v>
          </cell>
        </row>
        <row r="280">
          <cell r="A280">
            <v>363</v>
          </cell>
          <cell r="B280">
            <v>64002</v>
          </cell>
          <cell r="C280" t="str">
            <v>0</v>
          </cell>
          <cell r="D280">
            <v>64002</v>
          </cell>
        </row>
        <row r="281">
          <cell r="A281">
            <v>364</v>
          </cell>
          <cell r="B281">
            <v>2405177</v>
          </cell>
          <cell r="C281" t="str">
            <v>0</v>
          </cell>
          <cell r="D281">
            <v>2405177</v>
          </cell>
        </row>
        <row r="282">
          <cell r="A282">
            <v>365</v>
          </cell>
          <cell r="B282">
            <v>4452</v>
          </cell>
          <cell r="C282" t="str">
            <v>0</v>
          </cell>
          <cell r="D282">
            <v>4452</v>
          </cell>
        </row>
        <row r="283">
          <cell r="A283">
            <v>366</v>
          </cell>
          <cell r="B283">
            <v>196642</v>
          </cell>
          <cell r="C283" t="str">
            <v>0</v>
          </cell>
          <cell r="D283">
            <v>196642</v>
          </cell>
        </row>
        <row r="284">
          <cell r="A284">
            <v>367</v>
          </cell>
          <cell r="B284">
            <v>2937</v>
          </cell>
          <cell r="C284" t="str">
            <v>0</v>
          </cell>
          <cell r="D284">
            <v>2937</v>
          </cell>
        </row>
        <row r="285">
          <cell r="A285">
            <v>368</v>
          </cell>
          <cell r="B285">
            <v>130</v>
          </cell>
          <cell r="C285" t="str">
            <v>0</v>
          </cell>
          <cell r="D285">
            <v>130</v>
          </cell>
        </row>
        <row r="286">
          <cell r="A286">
            <v>369</v>
          </cell>
          <cell r="B286">
            <v>2917</v>
          </cell>
          <cell r="C286" t="str">
            <v>0</v>
          </cell>
          <cell r="D286">
            <v>2917</v>
          </cell>
        </row>
        <row r="287">
          <cell r="A287">
            <v>370</v>
          </cell>
          <cell r="B287">
            <v>3852813</v>
          </cell>
          <cell r="C287" t="str">
            <v>0</v>
          </cell>
          <cell r="D287">
            <v>3852813</v>
          </cell>
        </row>
        <row r="288">
          <cell r="A288">
            <v>371</v>
          </cell>
          <cell r="B288">
            <v>1645</v>
          </cell>
          <cell r="C288" t="str">
            <v>0</v>
          </cell>
          <cell r="D288">
            <v>1645</v>
          </cell>
        </row>
        <row r="289">
          <cell r="A289">
            <v>372</v>
          </cell>
          <cell r="B289">
            <v>6360</v>
          </cell>
          <cell r="C289" t="str">
            <v>0</v>
          </cell>
          <cell r="D289">
            <v>6360</v>
          </cell>
        </row>
        <row r="290">
          <cell r="A290">
            <v>373</v>
          </cell>
          <cell r="B290">
            <v>508</v>
          </cell>
          <cell r="C290" t="str">
            <v>0</v>
          </cell>
          <cell r="D290">
            <v>508</v>
          </cell>
        </row>
        <row r="291">
          <cell r="A291">
            <v>374</v>
          </cell>
          <cell r="B291">
            <v>38</v>
          </cell>
          <cell r="C291" t="str">
            <v>0</v>
          </cell>
          <cell r="D291">
            <v>38</v>
          </cell>
        </row>
        <row r="292">
          <cell r="A292">
            <v>375</v>
          </cell>
          <cell r="B292">
            <v>562</v>
          </cell>
          <cell r="C292" t="str">
            <v>0</v>
          </cell>
          <cell r="D292">
            <v>562</v>
          </cell>
        </row>
        <row r="293">
          <cell r="A293">
            <v>376</v>
          </cell>
          <cell r="B293">
            <v>417269</v>
          </cell>
          <cell r="C293" t="str">
            <v>0</v>
          </cell>
          <cell r="D293">
            <v>417269</v>
          </cell>
        </row>
        <row r="294">
          <cell r="A294">
            <v>377</v>
          </cell>
          <cell r="B294">
            <v>656</v>
          </cell>
          <cell r="C294" t="str">
            <v>0</v>
          </cell>
          <cell r="D294">
            <v>656</v>
          </cell>
        </row>
        <row r="295">
          <cell r="A295">
            <v>378</v>
          </cell>
          <cell r="B295">
            <v>1212</v>
          </cell>
          <cell r="C295" t="str">
            <v>0</v>
          </cell>
          <cell r="D295">
            <v>1212</v>
          </cell>
        </row>
        <row r="296">
          <cell r="A296">
            <v>379</v>
          </cell>
          <cell r="B296">
            <v>2429</v>
          </cell>
          <cell r="C296" t="str">
            <v>0</v>
          </cell>
          <cell r="D296">
            <v>2429</v>
          </cell>
        </row>
        <row r="297">
          <cell r="A297">
            <v>380</v>
          </cell>
          <cell r="B297">
            <v>92</v>
          </cell>
          <cell r="C297" t="str">
            <v>0</v>
          </cell>
          <cell r="D297">
            <v>92</v>
          </cell>
        </row>
        <row r="298">
          <cell r="A298">
            <v>381</v>
          </cell>
          <cell r="B298">
            <v>2355</v>
          </cell>
          <cell r="C298" t="str">
            <v>0</v>
          </cell>
          <cell r="D298">
            <v>2355</v>
          </cell>
        </row>
        <row r="299">
          <cell r="A299">
            <v>382</v>
          </cell>
          <cell r="B299">
            <v>3435544</v>
          </cell>
          <cell r="C299" t="str">
            <v>0</v>
          </cell>
          <cell r="D299">
            <v>3435544</v>
          </cell>
        </row>
        <row r="300">
          <cell r="A300">
            <v>383</v>
          </cell>
          <cell r="B300">
            <v>989</v>
          </cell>
          <cell r="C300" t="str">
            <v>0</v>
          </cell>
          <cell r="D300">
            <v>989</v>
          </cell>
        </row>
        <row r="301">
          <cell r="A301">
            <v>384</v>
          </cell>
          <cell r="B301">
            <v>5148</v>
          </cell>
          <cell r="C301" t="str">
            <v>0</v>
          </cell>
          <cell r="D301">
            <v>5148</v>
          </cell>
        </row>
        <row r="302">
          <cell r="A302">
            <v>385</v>
          </cell>
          <cell r="B302">
            <v>739</v>
          </cell>
          <cell r="C302" t="str">
            <v>0</v>
          </cell>
          <cell r="D302">
            <v>739</v>
          </cell>
        </row>
        <row r="303">
          <cell r="A303">
            <v>386</v>
          </cell>
          <cell r="B303">
            <v>11</v>
          </cell>
          <cell r="C303" t="str">
            <v>0</v>
          </cell>
          <cell r="D303">
            <v>11</v>
          </cell>
        </row>
        <row r="304">
          <cell r="A304">
            <v>387</v>
          </cell>
          <cell r="B304">
            <v>749</v>
          </cell>
          <cell r="C304" t="str">
            <v>0</v>
          </cell>
          <cell r="D304">
            <v>749</v>
          </cell>
        </row>
        <row r="305">
          <cell r="A305">
            <v>388</v>
          </cell>
          <cell r="B305">
            <v>1032086</v>
          </cell>
          <cell r="C305" t="str">
            <v>0</v>
          </cell>
          <cell r="D305">
            <v>1032086</v>
          </cell>
        </row>
        <row r="306">
          <cell r="A306">
            <v>389</v>
          </cell>
          <cell r="B306">
            <v>21</v>
          </cell>
          <cell r="C306" t="str">
            <v>0</v>
          </cell>
          <cell r="D306">
            <v>21</v>
          </cell>
        </row>
        <row r="307">
          <cell r="A307">
            <v>390</v>
          </cell>
          <cell r="B307">
            <v>2752</v>
          </cell>
          <cell r="C307" t="str">
            <v>0</v>
          </cell>
          <cell r="D307">
            <v>2752</v>
          </cell>
        </row>
        <row r="308">
          <cell r="A308">
            <v>391</v>
          </cell>
          <cell r="B308">
            <v>195147</v>
          </cell>
          <cell r="C308" t="str">
            <v>0</v>
          </cell>
          <cell r="D308">
            <v>195147</v>
          </cell>
        </row>
        <row r="309">
          <cell r="A309">
            <v>392</v>
          </cell>
          <cell r="B309">
            <v>4029</v>
          </cell>
          <cell r="C309" t="str">
            <v>0</v>
          </cell>
          <cell r="D309">
            <v>4029</v>
          </cell>
        </row>
        <row r="310">
          <cell r="A310">
            <v>393</v>
          </cell>
          <cell r="B310">
            <v>189702</v>
          </cell>
          <cell r="C310" t="str">
            <v>0</v>
          </cell>
          <cell r="D310">
            <v>189702</v>
          </cell>
        </row>
        <row r="311">
          <cell r="A311">
            <v>394</v>
          </cell>
          <cell r="B311">
            <v>5292378</v>
          </cell>
          <cell r="C311" t="str">
            <v>0</v>
          </cell>
          <cell r="D311">
            <v>5292378</v>
          </cell>
        </row>
        <row r="312">
          <cell r="A312">
            <v>395</v>
          </cell>
          <cell r="B312">
            <v>3597</v>
          </cell>
          <cell r="C312" t="str">
            <v>0</v>
          </cell>
          <cell r="D312">
            <v>3597</v>
          </cell>
        </row>
        <row r="313">
          <cell r="A313">
            <v>396</v>
          </cell>
          <cell r="B313">
            <v>106530</v>
          </cell>
          <cell r="C313" t="str">
            <v>0</v>
          </cell>
          <cell r="D313">
            <v>106530</v>
          </cell>
        </row>
        <row r="314">
          <cell r="A314">
            <v>501</v>
          </cell>
          <cell r="B314">
            <v>46952</v>
          </cell>
          <cell r="C314" t="str">
            <v>0</v>
          </cell>
          <cell r="D314">
            <v>46952</v>
          </cell>
        </row>
        <row r="315">
          <cell r="A315">
            <v>502</v>
          </cell>
          <cell r="B315">
            <v>2543</v>
          </cell>
          <cell r="C315" t="str">
            <v>0</v>
          </cell>
          <cell r="D315">
            <v>2543</v>
          </cell>
        </row>
        <row r="316">
          <cell r="A316">
            <v>503</v>
          </cell>
          <cell r="B316">
            <v>47871</v>
          </cell>
          <cell r="C316" t="str">
            <v>0</v>
          </cell>
          <cell r="D316">
            <v>47871</v>
          </cell>
        </row>
        <row r="317">
          <cell r="A317">
            <v>504</v>
          </cell>
          <cell r="B317">
            <v>9958365</v>
          </cell>
          <cell r="C317" t="str">
            <v>0</v>
          </cell>
          <cell r="D317">
            <v>9958365</v>
          </cell>
        </row>
        <row r="318">
          <cell r="A318">
            <v>505</v>
          </cell>
          <cell r="B318">
            <v>604</v>
          </cell>
          <cell r="C318" t="str">
            <v>0</v>
          </cell>
          <cell r="D318">
            <v>604</v>
          </cell>
        </row>
        <row r="319">
          <cell r="A319">
            <v>506</v>
          </cell>
          <cell r="B319">
            <v>94541</v>
          </cell>
          <cell r="C319" t="str">
            <v>0</v>
          </cell>
          <cell r="D319">
            <v>94541</v>
          </cell>
        </row>
        <row r="320">
          <cell r="A320">
            <v>507</v>
          </cell>
          <cell r="B320">
            <v>11333</v>
          </cell>
          <cell r="C320" t="str">
            <v>0</v>
          </cell>
          <cell r="D320">
            <v>11333</v>
          </cell>
        </row>
        <row r="321">
          <cell r="A321">
            <v>508</v>
          </cell>
          <cell r="B321">
            <v>965</v>
          </cell>
          <cell r="C321" t="str">
            <v>0</v>
          </cell>
          <cell r="D321">
            <v>965</v>
          </cell>
        </row>
        <row r="322">
          <cell r="A322">
            <v>509</v>
          </cell>
          <cell r="B322">
            <v>12058</v>
          </cell>
          <cell r="C322" t="str">
            <v>0</v>
          </cell>
          <cell r="D322">
            <v>12058</v>
          </cell>
        </row>
        <row r="323">
          <cell r="A323">
            <v>510</v>
          </cell>
          <cell r="B323">
            <v>1208886</v>
          </cell>
          <cell r="C323" t="str">
            <v>0</v>
          </cell>
          <cell r="D323">
            <v>1208886</v>
          </cell>
        </row>
        <row r="324">
          <cell r="A324">
            <v>511</v>
          </cell>
          <cell r="B324">
            <v>132</v>
          </cell>
          <cell r="C324" t="str">
            <v>0</v>
          </cell>
          <cell r="D324">
            <v>132</v>
          </cell>
        </row>
        <row r="325">
          <cell r="A325">
            <v>512</v>
          </cell>
          <cell r="B325">
            <v>27936</v>
          </cell>
          <cell r="C325" t="str">
            <v>0</v>
          </cell>
          <cell r="D325">
            <v>27936</v>
          </cell>
        </row>
        <row r="326">
          <cell r="A326">
            <v>513</v>
          </cell>
          <cell r="B326">
            <v>10511</v>
          </cell>
          <cell r="C326" t="str">
            <v>0</v>
          </cell>
          <cell r="D326">
            <v>10511</v>
          </cell>
        </row>
        <row r="327">
          <cell r="A327">
            <v>514</v>
          </cell>
          <cell r="B327">
            <v>248</v>
          </cell>
          <cell r="C327" t="str">
            <v>0</v>
          </cell>
          <cell r="D327">
            <v>248</v>
          </cell>
        </row>
        <row r="328">
          <cell r="A328">
            <v>515</v>
          </cell>
          <cell r="B328">
            <v>10463</v>
          </cell>
          <cell r="C328" t="str">
            <v>0</v>
          </cell>
          <cell r="D328">
            <v>10463</v>
          </cell>
        </row>
        <row r="329">
          <cell r="A329">
            <v>516</v>
          </cell>
          <cell r="B329">
            <v>2833349</v>
          </cell>
          <cell r="C329" t="str">
            <v>0</v>
          </cell>
          <cell r="D329">
            <v>2833349</v>
          </cell>
        </row>
        <row r="330">
          <cell r="A330">
            <v>517</v>
          </cell>
          <cell r="B330">
            <v>148</v>
          </cell>
          <cell r="C330" t="str">
            <v>0</v>
          </cell>
          <cell r="D330">
            <v>148</v>
          </cell>
        </row>
        <row r="331">
          <cell r="A331">
            <v>518</v>
          </cell>
          <cell r="B331">
            <v>17968</v>
          </cell>
          <cell r="C331" t="str">
            <v>0</v>
          </cell>
          <cell r="D331">
            <v>17968</v>
          </cell>
        </row>
        <row r="332">
          <cell r="A332">
            <v>519</v>
          </cell>
          <cell r="B332">
            <v>16130</v>
          </cell>
          <cell r="C332" t="str">
            <v>0</v>
          </cell>
          <cell r="D332">
            <v>16130</v>
          </cell>
        </row>
        <row r="333">
          <cell r="A333">
            <v>520</v>
          </cell>
          <cell r="B333">
            <v>503</v>
          </cell>
          <cell r="C333" t="str">
            <v>0</v>
          </cell>
          <cell r="D333">
            <v>503</v>
          </cell>
        </row>
        <row r="334">
          <cell r="A334">
            <v>521</v>
          </cell>
          <cell r="B334">
            <v>15697</v>
          </cell>
          <cell r="C334" t="str">
            <v>0</v>
          </cell>
          <cell r="D334">
            <v>15697</v>
          </cell>
        </row>
        <row r="335">
          <cell r="A335">
            <v>522</v>
          </cell>
          <cell r="B335">
            <v>2612295</v>
          </cell>
          <cell r="C335" t="str">
            <v>0</v>
          </cell>
          <cell r="D335">
            <v>2612295</v>
          </cell>
        </row>
        <row r="336">
          <cell r="A336">
            <v>523</v>
          </cell>
          <cell r="B336">
            <v>222</v>
          </cell>
          <cell r="C336" t="str">
            <v>0</v>
          </cell>
          <cell r="D336">
            <v>222</v>
          </cell>
        </row>
        <row r="337">
          <cell r="A337">
            <v>524</v>
          </cell>
          <cell r="B337">
            <v>34038</v>
          </cell>
          <cell r="C337" t="str">
            <v>0</v>
          </cell>
          <cell r="D337">
            <v>34038</v>
          </cell>
        </row>
        <row r="338">
          <cell r="A338">
            <v>525</v>
          </cell>
          <cell r="B338">
            <v>1946</v>
          </cell>
          <cell r="C338" t="str">
            <v>0</v>
          </cell>
          <cell r="D338">
            <v>1946</v>
          </cell>
        </row>
        <row r="339">
          <cell r="A339">
            <v>526</v>
          </cell>
          <cell r="B339">
            <v>11</v>
          </cell>
          <cell r="C339" t="str">
            <v>0</v>
          </cell>
          <cell r="D339">
            <v>11</v>
          </cell>
        </row>
        <row r="340">
          <cell r="A340">
            <v>527</v>
          </cell>
          <cell r="B340">
            <v>2146</v>
          </cell>
          <cell r="C340" t="str">
            <v>0</v>
          </cell>
          <cell r="D340">
            <v>2146</v>
          </cell>
        </row>
        <row r="341">
          <cell r="A341">
            <v>528</v>
          </cell>
          <cell r="B341">
            <v>855590</v>
          </cell>
          <cell r="C341" t="str">
            <v>0</v>
          </cell>
          <cell r="D341">
            <v>855590</v>
          </cell>
        </row>
        <row r="342">
          <cell r="A342">
            <v>529</v>
          </cell>
          <cell r="B342">
            <v>19</v>
          </cell>
          <cell r="C342" t="str">
            <v>0</v>
          </cell>
          <cell r="D342">
            <v>19</v>
          </cell>
        </row>
        <row r="343">
          <cell r="A343">
            <v>530</v>
          </cell>
          <cell r="B343">
            <v>1164</v>
          </cell>
          <cell r="C343" t="str">
            <v>0</v>
          </cell>
          <cell r="D343">
            <v>1164</v>
          </cell>
        </row>
        <row r="344">
          <cell r="A344">
            <v>531</v>
          </cell>
          <cell r="B344">
            <v>1544</v>
          </cell>
          <cell r="C344" t="str">
            <v>0</v>
          </cell>
          <cell r="D344">
            <v>1544</v>
          </cell>
        </row>
        <row r="345">
          <cell r="A345">
            <v>532</v>
          </cell>
          <cell r="B345">
            <v>9</v>
          </cell>
          <cell r="C345" t="str">
            <v>0</v>
          </cell>
          <cell r="D345">
            <v>9</v>
          </cell>
        </row>
        <row r="346">
          <cell r="A346">
            <v>533</v>
          </cell>
          <cell r="B346">
            <v>1225</v>
          </cell>
          <cell r="C346" t="str">
            <v>0</v>
          </cell>
          <cell r="D346">
            <v>1225</v>
          </cell>
        </row>
        <row r="347">
          <cell r="A347">
            <v>534</v>
          </cell>
          <cell r="B347">
            <v>477347</v>
          </cell>
          <cell r="C347" t="str">
            <v>0</v>
          </cell>
          <cell r="D347">
            <v>477347</v>
          </cell>
        </row>
        <row r="348">
          <cell r="A348">
            <v>535</v>
          </cell>
          <cell r="B348">
            <v>5</v>
          </cell>
          <cell r="C348" t="str">
            <v>0</v>
          </cell>
          <cell r="D348">
            <v>5</v>
          </cell>
        </row>
        <row r="349">
          <cell r="A349">
            <v>536</v>
          </cell>
          <cell r="B349">
            <v>3565</v>
          </cell>
          <cell r="C349" t="str">
            <v>0</v>
          </cell>
          <cell r="D349">
            <v>3565</v>
          </cell>
        </row>
        <row r="350">
          <cell r="A350">
            <v>537</v>
          </cell>
          <cell r="B350">
            <v>5488</v>
          </cell>
          <cell r="C350" t="str">
            <v>0</v>
          </cell>
          <cell r="D350">
            <v>5488</v>
          </cell>
        </row>
        <row r="351">
          <cell r="A351">
            <v>538</v>
          </cell>
          <cell r="B351">
            <v>807</v>
          </cell>
          <cell r="C351" t="str">
            <v>0</v>
          </cell>
          <cell r="D351">
            <v>807</v>
          </cell>
        </row>
        <row r="352">
          <cell r="A352">
            <v>539</v>
          </cell>
          <cell r="B352">
            <v>6282</v>
          </cell>
          <cell r="C352" t="str">
            <v>0</v>
          </cell>
          <cell r="D352">
            <v>6282</v>
          </cell>
        </row>
        <row r="353">
          <cell r="A353">
            <v>540</v>
          </cell>
          <cell r="B353">
            <v>1970898</v>
          </cell>
          <cell r="C353" t="str">
            <v>0</v>
          </cell>
          <cell r="D353">
            <v>1970898</v>
          </cell>
        </row>
        <row r="354">
          <cell r="A354">
            <v>541</v>
          </cell>
          <cell r="B354">
            <v>78</v>
          </cell>
          <cell r="C354" t="str">
            <v>0</v>
          </cell>
          <cell r="D354">
            <v>78</v>
          </cell>
        </row>
        <row r="355">
          <cell r="A355">
            <v>542</v>
          </cell>
          <cell r="B355">
            <v>9870</v>
          </cell>
          <cell r="C355" t="str">
            <v>0</v>
          </cell>
          <cell r="D355">
            <v>9870</v>
          </cell>
        </row>
        <row r="356">
          <cell r="A356">
            <v>543</v>
          </cell>
          <cell r="B356">
            <v>71862</v>
          </cell>
          <cell r="C356" t="str">
            <v>0</v>
          </cell>
          <cell r="D356">
            <v>71862</v>
          </cell>
        </row>
        <row r="357">
          <cell r="A357">
            <v>544</v>
          </cell>
          <cell r="B357">
            <v>3183</v>
          </cell>
          <cell r="C357" t="str">
            <v>0</v>
          </cell>
          <cell r="D357">
            <v>3183</v>
          </cell>
        </row>
        <row r="358">
          <cell r="A358">
            <v>545</v>
          </cell>
          <cell r="B358">
            <v>72707</v>
          </cell>
          <cell r="C358" t="str">
            <v>0</v>
          </cell>
          <cell r="D358">
            <v>72707</v>
          </cell>
        </row>
        <row r="359">
          <cell r="A359">
            <v>546</v>
          </cell>
          <cell r="B359">
            <v>6353469</v>
          </cell>
          <cell r="C359" t="str">
            <v>0</v>
          </cell>
          <cell r="D359">
            <v>6353469</v>
          </cell>
        </row>
        <row r="360">
          <cell r="A360">
            <v>547</v>
          </cell>
          <cell r="B360">
            <v>1962</v>
          </cell>
          <cell r="C360" t="str">
            <v>0</v>
          </cell>
          <cell r="D360">
            <v>1962</v>
          </cell>
        </row>
        <row r="361">
          <cell r="A361">
            <v>548</v>
          </cell>
          <cell r="B361">
            <v>35984</v>
          </cell>
          <cell r="C361" t="str">
            <v>0</v>
          </cell>
          <cell r="D361">
            <v>35984</v>
          </cell>
        </row>
        <row r="362">
          <cell r="A362">
            <v>549</v>
          </cell>
          <cell r="B362">
            <v>3614</v>
          </cell>
          <cell r="C362" t="str">
            <v>0</v>
          </cell>
          <cell r="D362">
            <v>3614</v>
          </cell>
        </row>
        <row r="363">
          <cell r="A363">
            <v>550</v>
          </cell>
          <cell r="B363">
            <v>179</v>
          </cell>
          <cell r="C363" t="str">
            <v>0</v>
          </cell>
          <cell r="D363">
            <v>179</v>
          </cell>
        </row>
        <row r="364">
          <cell r="A364">
            <v>551</v>
          </cell>
          <cell r="B364">
            <v>3623</v>
          </cell>
          <cell r="C364" t="str">
            <v>0</v>
          </cell>
          <cell r="D364">
            <v>3623</v>
          </cell>
        </row>
        <row r="365">
          <cell r="A365">
            <v>552</v>
          </cell>
          <cell r="B365">
            <v>285300</v>
          </cell>
          <cell r="C365" t="str">
            <v>0</v>
          </cell>
          <cell r="D365">
            <v>285300</v>
          </cell>
        </row>
        <row r="366">
          <cell r="A366">
            <v>553</v>
          </cell>
          <cell r="B366">
            <v>21</v>
          </cell>
          <cell r="C366" t="str">
            <v>0</v>
          </cell>
          <cell r="D366">
            <v>21</v>
          </cell>
        </row>
        <row r="367">
          <cell r="A367">
            <v>554</v>
          </cell>
          <cell r="B367">
            <v>3315</v>
          </cell>
          <cell r="C367" t="str">
            <v>0</v>
          </cell>
          <cell r="D367">
            <v>3315</v>
          </cell>
        </row>
        <row r="368">
          <cell r="A368">
            <v>555</v>
          </cell>
          <cell r="B368">
            <v>33387</v>
          </cell>
          <cell r="C368" t="str">
            <v>0</v>
          </cell>
          <cell r="D368">
            <v>33387</v>
          </cell>
        </row>
        <row r="369">
          <cell r="A369">
            <v>556</v>
          </cell>
          <cell r="B369">
            <v>422</v>
          </cell>
          <cell r="C369" t="str">
            <v>0</v>
          </cell>
          <cell r="D369">
            <v>422</v>
          </cell>
        </row>
        <row r="370">
          <cell r="A370">
            <v>557</v>
          </cell>
          <cell r="B370">
            <v>31735</v>
          </cell>
          <cell r="C370" t="str">
            <v>0</v>
          </cell>
          <cell r="D370">
            <v>31735</v>
          </cell>
        </row>
        <row r="371">
          <cell r="A371">
            <v>558</v>
          </cell>
          <cell r="B371">
            <v>3288502</v>
          </cell>
          <cell r="C371" t="str">
            <v>0</v>
          </cell>
          <cell r="D371">
            <v>3288502</v>
          </cell>
        </row>
        <row r="372">
          <cell r="A372">
            <v>559</v>
          </cell>
          <cell r="B372">
            <v>1661</v>
          </cell>
          <cell r="C372" t="str">
            <v>0</v>
          </cell>
          <cell r="D372">
            <v>1661</v>
          </cell>
        </row>
        <row r="373">
          <cell r="A373">
            <v>560</v>
          </cell>
          <cell r="B373">
            <v>18278</v>
          </cell>
          <cell r="C373" t="str">
            <v>0</v>
          </cell>
          <cell r="D373">
            <v>18278</v>
          </cell>
        </row>
        <row r="374">
          <cell r="A374">
            <v>561</v>
          </cell>
          <cell r="B374">
            <v>17788</v>
          </cell>
          <cell r="C374" t="str">
            <v>0</v>
          </cell>
          <cell r="D374">
            <v>17788</v>
          </cell>
        </row>
        <row r="375">
          <cell r="A375">
            <v>562</v>
          </cell>
          <cell r="B375">
            <v>2515</v>
          </cell>
          <cell r="C375" t="str">
            <v>0</v>
          </cell>
          <cell r="D375">
            <v>2515</v>
          </cell>
        </row>
        <row r="376">
          <cell r="A376">
            <v>563</v>
          </cell>
          <cell r="B376">
            <v>20302</v>
          </cell>
          <cell r="C376" t="str">
            <v>0</v>
          </cell>
          <cell r="D376">
            <v>20302</v>
          </cell>
        </row>
        <row r="377">
          <cell r="A377">
            <v>564</v>
          </cell>
          <cell r="B377">
            <v>1115928</v>
          </cell>
          <cell r="C377" t="str">
            <v>0</v>
          </cell>
          <cell r="D377">
            <v>1115928</v>
          </cell>
        </row>
        <row r="378">
          <cell r="A378">
            <v>565</v>
          </cell>
          <cell r="B378">
            <v>31</v>
          </cell>
          <cell r="C378" t="str">
            <v>0</v>
          </cell>
          <cell r="D378">
            <v>31</v>
          </cell>
        </row>
        <row r="379">
          <cell r="A379">
            <v>566</v>
          </cell>
          <cell r="B379">
            <v>6658</v>
          </cell>
          <cell r="C379" t="str">
            <v>0</v>
          </cell>
          <cell r="D379">
            <v>6658</v>
          </cell>
        </row>
        <row r="380">
          <cell r="A380">
            <v>567</v>
          </cell>
          <cell r="B380">
            <v>17073</v>
          </cell>
          <cell r="C380" t="str">
            <v>0</v>
          </cell>
          <cell r="D380">
            <v>17073</v>
          </cell>
        </row>
        <row r="381">
          <cell r="A381">
            <v>568</v>
          </cell>
          <cell r="B381">
            <v>67</v>
          </cell>
          <cell r="C381" t="str">
            <v>0</v>
          </cell>
          <cell r="D381">
            <v>67</v>
          </cell>
        </row>
        <row r="382">
          <cell r="A382">
            <v>569</v>
          </cell>
          <cell r="B382">
            <v>17047</v>
          </cell>
          <cell r="C382" t="str">
            <v>0</v>
          </cell>
          <cell r="D382">
            <v>17047</v>
          </cell>
        </row>
        <row r="383">
          <cell r="A383">
            <v>570</v>
          </cell>
          <cell r="B383">
            <v>1663739</v>
          </cell>
          <cell r="C383" t="str">
            <v>0</v>
          </cell>
          <cell r="D383">
            <v>1663739</v>
          </cell>
        </row>
        <row r="384">
          <cell r="A384">
            <v>571</v>
          </cell>
          <cell r="B384">
            <v>249</v>
          </cell>
          <cell r="C384" t="str">
            <v>0</v>
          </cell>
          <cell r="D384">
            <v>249</v>
          </cell>
        </row>
        <row r="385">
          <cell r="A385">
            <v>572</v>
          </cell>
          <cell r="B385">
            <v>7733</v>
          </cell>
          <cell r="C385" t="str">
            <v>0</v>
          </cell>
          <cell r="D385">
            <v>7733</v>
          </cell>
        </row>
        <row r="386">
          <cell r="A386">
            <v>601</v>
          </cell>
          <cell r="B386">
            <v>19959579</v>
          </cell>
          <cell r="C386" t="str">
            <v>0</v>
          </cell>
          <cell r="D386">
            <v>19959579</v>
          </cell>
        </row>
        <row r="387">
          <cell r="A387">
            <v>602</v>
          </cell>
          <cell r="B387">
            <v>62439</v>
          </cell>
          <cell r="C387" t="str">
            <v>0</v>
          </cell>
          <cell r="D387">
            <v>62439</v>
          </cell>
        </row>
        <row r="388">
          <cell r="A388">
            <v>603</v>
          </cell>
          <cell r="B388">
            <v>760443</v>
          </cell>
          <cell r="C388" t="str">
            <v>0</v>
          </cell>
          <cell r="D388">
            <v>760443</v>
          </cell>
        </row>
        <row r="389">
          <cell r="A389">
            <v>604</v>
          </cell>
          <cell r="B389">
            <v>20727563</v>
          </cell>
          <cell r="C389" t="str">
            <v>0</v>
          </cell>
          <cell r="D389">
            <v>20727563</v>
          </cell>
        </row>
        <row r="390">
          <cell r="A390">
            <v>605</v>
          </cell>
          <cell r="B390">
            <v>10967458</v>
          </cell>
          <cell r="C390" t="str">
            <v>0</v>
          </cell>
          <cell r="D390">
            <v>10967458</v>
          </cell>
        </row>
        <row r="391">
          <cell r="A391">
            <v>606</v>
          </cell>
          <cell r="B391">
            <v>213062</v>
          </cell>
          <cell r="C391" t="str">
            <v>0</v>
          </cell>
          <cell r="D391">
            <v>213062</v>
          </cell>
        </row>
        <row r="392">
          <cell r="A392">
            <v>607</v>
          </cell>
          <cell r="B392">
            <v>20155840</v>
          </cell>
          <cell r="C392" t="str">
            <v>0</v>
          </cell>
          <cell r="D392">
            <v>20155840</v>
          </cell>
        </row>
        <row r="393">
          <cell r="A393">
            <v>608</v>
          </cell>
          <cell r="B393">
            <v>15398</v>
          </cell>
          <cell r="C393" t="str">
            <v>0</v>
          </cell>
          <cell r="D393">
            <v>15398</v>
          </cell>
        </row>
        <row r="394">
          <cell r="A394">
            <v>609</v>
          </cell>
          <cell r="B394">
            <v>14</v>
          </cell>
          <cell r="C394" t="str">
            <v>0</v>
          </cell>
          <cell r="D394">
            <v>14</v>
          </cell>
        </row>
        <row r="395">
          <cell r="A395">
            <v>610</v>
          </cell>
          <cell r="B395">
            <v>720</v>
          </cell>
          <cell r="C395" t="str">
            <v>0</v>
          </cell>
          <cell r="D395">
            <v>720</v>
          </cell>
        </row>
        <row r="396">
          <cell r="A396">
            <v>611</v>
          </cell>
          <cell r="B396">
            <v>16359</v>
          </cell>
          <cell r="C396" t="str">
            <v>0</v>
          </cell>
          <cell r="D396">
            <v>16359</v>
          </cell>
        </row>
        <row r="397">
          <cell r="A397">
            <v>612</v>
          </cell>
          <cell r="B397">
            <v>4414829</v>
          </cell>
          <cell r="C397" t="str">
            <v>0</v>
          </cell>
          <cell r="D397">
            <v>4414829</v>
          </cell>
        </row>
        <row r="398">
          <cell r="A398">
            <v>613</v>
          </cell>
          <cell r="B398">
            <v>0</v>
          </cell>
          <cell r="C398">
            <v>0</v>
          </cell>
          <cell r="D398">
            <v>0</v>
          </cell>
        </row>
        <row r="399">
          <cell r="A399">
            <v>614</v>
          </cell>
          <cell r="B399">
            <v>17822</v>
          </cell>
          <cell r="C399" t="str">
            <v>0</v>
          </cell>
          <cell r="D399">
            <v>17822</v>
          </cell>
        </row>
        <row r="400">
          <cell r="A400">
            <v>615</v>
          </cell>
          <cell r="B400">
            <v>13835</v>
          </cell>
          <cell r="C400" t="str">
            <v>0</v>
          </cell>
          <cell r="D400">
            <v>13835</v>
          </cell>
        </row>
        <row r="401">
          <cell r="A401">
            <v>616</v>
          </cell>
          <cell r="B401">
            <v>0</v>
          </cell>
          <cell r="C401">
            <v>0</v>
          </cell>
          <cell r="D401">
            <v>0</v>
          </cell>
        </row>
        <row r="402">
          <cell r="A402">
            <v>617</v>
          </cell>
          <cell r="B402">
            <v>141</v>
          </cell>
          <cell r="C402" t="str">
            <v>0</v>
          </cell>
          <cell r="D402">
            <v>141</v>
          </cell>
        </row>
        <row r="403">
          <cell r="A403">
            <v>618</v>
          </cell>
          <cell r="B403">
            <v>15509</v>
          </cell>
          <cell r="C403" t="str">
            <v>0</v>
          </cell>
          <cell r="D403">
            <v>15509</v>
          </cell>
        </row>
        <row r="404">
          <cell r="A404">
            <v>619</v>
          </cell>
          <cell r="B404">
            <v>4334808</v>
          </cell>
          <cell r="C404" t="str">
            <v>0</v>
          </cell>
          <cell r="D404">
            <v>4334808</v>
          </cell>
        </row>
        <row r="405">
          <cell r="A405">
            <v>620</v>
          </cell>
          <cell r="B405">
            <v>0</v>
          </cell>
          <cell r="C405">
            <v>0</v>
          </cell>
          <cell r="D405">
            <v>0</v>
          </cell>
        </row>
        <row r="406">
          <cell r="A406">
            <v>621</v>
          </cell>
          <cell r="B406">
            <v>16276</v>
          </cell>
          <cell r="C406" t="str">
            <v>0</v>
          </cell>
          <cell r="D406">
            <v>16276</v>
          </cell>
        </row>
        <row r="407">
          <cell r="A407">
            <v>622</v>
          </cell>
          <cell r="B407">
            <v>11878</v>
          </cell>
          <cell r="C407" t="str">
            <v>0</v>
          </cell>
          <cell r="D407">
            <v>11878</v>
          </cell>
        </row>
        <row r="408">
          <cell r="A408">
            <v>623</v>
          </cell>
          <cell r="B408">
            <v>0</v>
          </cell>
          <cell r="C408">
            <v>0</v>
          </cell>
          <cell r="D408">
            <v>0</v>
          </cell>
        </row>
        <row r="409">
          <cell r="A409">
            <v>624</v>
          </cell>
          <cell r="B409">
            <v>141</v>
          </cell>
          <cell r="C409" t="str">
            <v>0</v>
          </cell>
          <cell r="D409">
            <v>141</v>
          </cell>
        </row>
        <row r="410">
          <cell r="A410">
            <v>625</v>
          </cell>
          <cell r="B410">
            <v>13619</v>
          </cell>
          <cell r="C410" t="str">
            <v>0</v>
          </cell>
          <cell r="D410">
            <v>13619</v>
          </cell>
        </row>
        <row r="411">
          <cell r="A411">
            <v>626</v>
          </cell>
          <cell r="B411">
            <v>3775092</v>
          </cell>
          <cell r="C411" t="str">
            <v>0</v>
          </cell>
          <cell r="D411">
            <v>3775092</v>
          </cell>
        </row>
        <row r="412">
          <cell r="A412">
            <v>627</v>
          </cell>
          <cell r="B412">
            <v>0</v>
          </cell>
          <cell r="C412" t="str">
            <v>0</v>
          </cell>
          <cell r="D412">
            <v>0</v>
          </cell>
        </row>
        <row r="413">
          <cell r="A413">
            <v>628</v>
          </cell>
          <cell r="B413">
            <v>15793</v>
          </cell>
          <cell r="C413" t="str">
            <v>0</v>
          </cell>
          <cell r="D413">
            <v>15793</v>
          </cell>
        </row>
        <row r="414">
          <cell r="A414">
            <v>629</v>
          </cell>
          <cell r="B414">
            <v>1957</v>
          </cell>
          <cell r="C414" t="str">
            <v>0</v>
          </cell>
          <cell r="D414">
            <v>1957</v>
          </cell>
        </row>
        <row r="415">
          <cell r="A415">
            <v>630</v>
          </cell>
          <cell r="B415">
            <v>0</v>
          </cell>
          <cell r="C415">
            <v>0</v>
          </cell>
          <cell r="D415">
            <v>0</v>
          </cell>
        </row>
        <row r="416">
          <cell r="A416">
            <v>631</v>
          </cell>
          <cell r="B416">
            <v>0</v>
          </cell>
          <cell r="C416">
            <v>0</v>
          </cell>
          <cell r="D416">
            <v>0</v>
          </cell>
        </row>
        <row r="417">
          <cell r="A417">
            <v>632</v>
          </cell>
          <cell r="B417">
            <v>1890</v>
          </cell>
          <cell r="C417" t="str">
            <v>0</v>
          </cell>
          <cell r="D417">
            <v>1890</v>
          </cell>
        </row>
        <row r="418">
          <cell r="A418">
            <v>633</v>
          </cell>
          <cell r="B418">
            <v>559716</v>
          </cell>
          <cell r="C418" t="str">
            <v>0</v>
          </cell>
          <cell r="D418">
            <v>559716</v>
          </cell>
        </row>
        <row r="419">
          <cell r="A419">
            <v>634</v>
          </cell>
          <cell r="B419">
            <v>0</v>
          </cell>
          <cell r="C419">
            <v>0</v>
          </cell>
          <cell r="D419">
            <v>0</v>
          </cell>
        </row>
        <row r="420">
          <cell r="A420">
            <v>635</v>
          </cell>
          <cell r="B420">
            <v>483</v>
          </cell>
          <cell r="C420" t="str">
            <v>0</v>
          </cell>
          <cell r="D420">
            <v>483</v>
          </cell>
        </row>
        <row r="421">
          <cell r="A421">
            <v>636</v>
          </cell>
          <cell r="B421">
            <v>1563</v>
          </cell>
          <cell r="C421" t="str">
            <v>0</v>
          </cell>
          <cell r="D421">
            <v>1563</v>
          </cell>
        </row>
        <row r="422">
          <cell r="A422">
            <v>637</v>
          </cell>
          <cell r="B422">
            <v>14</v>
          </cell>
          <cell r="C422" t="str">
            <v>0</v>
          </cell>
          <cell r="D422">
            <v>14</v>
          </cell>
        </row>
        <row r="423">
          <cell r="A423">
            <v>638</v>
          </cell>
          <cell r="B423">
            <v>579</v>
          </cell>
          <cell r="C423" t="str">
            <v>0</v>
          </cell>
          <cell r="D423">
            <v>579</v>
          </cell>
        </row>
        <row r="424">
          <cell r="A424">
            <v>639</v>
          </cell>
          <cell r="B424">
            <v>850</v>
          </cell>
          <cell r="C424" t="str">
            <v>0</v>
          </cell>
          <cell r="D424">
            <v>850</v>
          </cell>
        </row>
        <row r="425">
          <cell r="A425">
            <v>640</v>
          </cell>
          <cell r="B425">
            <v>80021</v>
          </cell>
          <cell r="C425" t="str">
            <v>0</v>
          </cell>
          <cell r="D425">
            <v>80021</v>
          </cell>
        </row>
        <row r="426">
          <cell r="A426">
            <v>641</v>
          </cell>
          <cell r="B426">
            <v>0</v>
          </cell>
          <cell r="C426">
            <v>0</v>
          </cell>
          <cell r="D426">
            <v>0</v>
          </cell>
        </row>
        <row r="427">
          <cell r="A427">
            <v>642</v>
          </cell>
          <cell r="B427">
            <v>1546</v>
          </cell>
          <cell r="C427" t="str">
            <v>0</v>
          </cell>
          <cell r="D427">
            <v>1546</v>
          </cell>
        </row>
        <row r="428">
          <cell r="A428">
            <v>643</v>
          </cell>
          <cell r="B428">
            <v>264059</v>
          </cell>
          <cell r="C428" t="str">
            <v>0</v>
          </cell>
          <cell r="D428">
            <v>264059</v>
          </cell>
        </row>
        <row r="429">
          <cell r="A429">
            <v>644</v>
          </cell>
          <cell r="B429">
            <v>36960</v>
          </cell>
          <cell r="C429" t="str">
            <v>0</v>
          </cell>
          <cell r="D429">
            <v>36960</v>
          </cell>
        </row>
        <row r="430">
          <cell r="A430">
            <v>645</v>
          </cell>
          <cell r="B430">
            <v>0</v>
          </cell>
          <cell r="C430">
            <v>0</v>
          </cell>
          <cell r="D430">
            <v>0</v>
          </cell>
        </row>
        <row r="431">
          <cell r="A431">
            <v>646</v>
          </cell>
          <cell r="B431">
            <v>303800</v>
          </cell>
          <cell r="C431" t="str">
            <v>0</v>
          </cell>
          <cell r="D431">
            <v>303800</v>
          </cell>
        </row>
        <row r="432">
          <cell r="A432">
            <v>647</v>
          </cell>
          <cell r="B432">
            <v>129959</v>
          </cell>
          <cell r="C432" t="str">
            <v>0</v>
          </cell>
          <cell r="D432">
            <v>129959</v>
          </cell>
        </row>
        <row r="433">
          <cell r="A433">
            <v>648</v>
          </cell>
          <cell r="B433">
            <v>0</v>
          </cell>
          <cell r="C433">
            <v>0</v>
          </cell>
          <cell r="D433">
            <v>0</v>
          </cell>
        </row>
        <row r="434">
          <cell r="A434">
            <v>649</v>
          </cell>
          <cell r="B434">
            <v>394747</v>
          </cell>
          <cell r="C434" t="str">
            <v>0</v>
          </cell>
          <cell r="D434">
            <v>394747</v>
          </cell>
        </row>
        <row r="435">
          <cell r="A435">
            <v>650</v>
          </cell>
          <cell r="B435">
            <v>201325</v>
          </cell>
          <cell r="C435" t="str">
            <v>0</v>
          </cell>
          <cell r="D435">
            <v>201325</v>
          </cell>
        </row>
        <row r="436">
          <cell r="A436">
            <v>651</v>
          </cell>
          <cell r="B436">
            <v>1760</v>
          </cell>
          <cell r="C436" t="str">
            <v>0</v>
          </cell>
          <cell r="D436">
            <v>1760</v>
          </cell>
        </row>
        <row r="437">
          <cell r="A437">
            <v>652</v>
          </cell>
          <cell r="B437">
            <v>0</v>
          </cell>
          <cell r="C437">
            <v>0</v>
          </cell>
          <cell r="D437">
            <v>0</v>
          </cell>
        </row>
        <row r="438">
          <cell r="A438">
            <v>653</v>
          </cell>
          <cell r="B438">
            <v>201990</v>
          </cell>
          <cell r="C438" t="str">
            <v>0</v>
          </cell>
          <cell r="D438">
            <v>201990</v>
          </cell>
        </row>
        <row r="439">
          <cell r="A439">
            <v>654</v>
          </cell>
          <cell r="B439">
            <v>940267</v>
          </cell>
          <cell r="C439" t="str">
            <v>0</v>
          </cell>
          <cell r="D439">
            <v>940267</v>
          </cell>
        </row>
        <row r="440">
          <cell r="A440">
            <v>655</v>
          </cell>
          <cell r="B440">
            <v>0</v>
          </cell>
          <cell r="C440">
            <v>0</v>
          </cell>
          <cell r="D440">
            <v>0</v>
          </cell>
        </row>
        <row r="441">
          <cell r="A441">
            <v>656</v>
          </cell>
          <cell r="B441">
            <v>96513</v>
          </cell>
          <cell r="C441" t="str">
            <v>0</v>
          </cell>
          <cell r="D441">
            <v>96513</v>
          </cell>
        </row>
        <row r="442">
          <cell r="A442">
            <v>657</v>
          </cell>
          <cell r="B442">
            <v>361888</v>
          </cell>
          <cell r="C442" t="str">
            <v>0</v>
          </cell>
          <cell r="D442">
            <v>361888</v>
          </cell>
        </row>
        <row r="443">
          <cell r="A443">
            <v>658</v>
          </cell>
          <cell r="B443">
            <v>0</v>
          </cell>
          <cell r="C443">
            <v>0</v>
          </cell>
          <cell r="D443">
            <v>0</v>
          </cell>
        </row>
        <row r="444">
          <cell r="A444">
            <v>659</v>
          </cell>
          <cell r="B444">
            <v>0</v>
          </cell>
          <cell r="C444">
            <v>0</v>
          </cell>
          <cell r="D444">
            <v>0</v>
          </cell>
        </row>
        <row r="445">
          <cell r="A445">
            <v>660</v>
          </cell>
          <cell r="B445">
            <v>311690</v>
          </cell>
          <cell r="C445" t="str">
            <v>0</v>
          </cell>
          <cell r="D445">
            <v>311690</v>
          </cell>
        </row>
        <row r="446">
          <cell r="A446">
            <v>661</v>
          </cell>
          <cell r="B446">
            <v>197503</v>
          </cell>
          <cell r="C446" t="str">
            <v>0</v>
          </cell>
          <cell r="D446">
            <v>197503</v>
          </cell>
        </row>
        <row r="447">
          <cell r="A447">
            <v>662</v>
          </cell>
          <cell r="B447">
            <v>12000</v>
          </cell>
          <cell r="C447" t="str">
            <v>0</v>
          </cell>
          <cell r="D447">
            <v>12000</v>
          </cell>
        </row>
        <row r="448">
          <cell r="A448">
            <v>663</v>
          </cell>
          <cell r="B448">
            <v>382415</v>
          </cell>
          <cell r="C448" t="str">
            <v>0</v>
          </cell>
          <cell r="D448">
            <v>382415</v>
          </cell>
        </row>
        <row r="449">
          <cell r="A449">
            <v>664</v>
          </cell>
          <cell r="B449">
            <v>3049253</v>
          </cell>
          <cell r="C449" t="str">
            <v>0</v>
          </cell>
          <cell r="D449">
            <v>3049253</v>
          </cell>
        </row>
        <row r="450">
          <cell r="A450">
            <v>665</v>
          </cell>
          <cell r="B450">
            <v>9719</v>
          </cell>
          <cell r="C450" t="str">
            <v>0</v>
          </cell>
          <cell r="D450">
            <v>9719</v>
          </cell>
        </row>
        <row r="451">
          <cell r="A451">
            <v>666</v>
          </cell>
          <cell r="B451">
            <v>5</v>
          </cell>
          <cell r="C451" t="str">
            <v>0</v>
          </cell>
          <cell r="D451">
            <v>5</v>
          </cell>
        </row>
        <row r="452">
          <cell r="A452">
            <v>667</v>
          </cell>
          <cell r="B452">
            <v>3015328</v>
          </cell>
          <cell r="C452" t="str">
            <v>0</v>
          </cell>
          <cell r="D452">
            <v>3015328</v>
          </cell>
        </row>
        <row r="453">
          <cell r="A453">
            <v>668</v>
          </cell>
          <cell r="B453">
            <v>3111295</v>
          </cell>
          <cell r="C453" t="str">
            <v>0</v>
          </cell>
          <cell r="D453">
            <v>3111295</v>
          </cell>
        </row>
        <row r="454">
          <cell r="A454">
            <v>669</v>
          </cell>
          <cell r="B454">
            <v>0</v>
          </cell>
          <cell r="C454">
            <v>0</v>
          </cell>
          <cell r="D454">
            <v>0</v>
          </cell>
        </row>
        <row r="455">
          <cell r="A455">
            <v>670</v>
          </cell>
          <cell r="B455">
            <v>267880</v>
          </cell>
          <cell r="C455" t="str">
            <v>0</v>
          </cell>
          <cell r="D455">
            <v>267880</v>
          </cell>
        </row>
        <row r="456">
          <cell r="A456">
            <v>671</v>
          </cell>
          <cell r="B456">
            <v>685054</v>
          </cell>
          <cell r="C456" t="str">
            <v>0</v>
          </cell>
          <cell r="D456">
            <v>685054</v>
          </cell>
        </row>
        <row r="457">
          <cell r="A457">
            <v>672</v>
          </cell>
          <cell r="B457">
            <v>0</v>
          </cell>
          <cell r="C457">
            <v>0</v>
          </cell>
          <cell r="D457">
            <v>0</v>
          </cell>
        </row>
        <row r="458">
          <cell r="A458">
            <v>673</v>
          </cell>
          <cell r="B458">
            <v>40438</v>
          </cell>
          <cell r="C458" t="str">
            <v>0</v>
          </cell>
          <cell r="D458">
            <v>40438</v>
          </cell>
        </row>
        <row r="459">
          <cell r="A459">
            <v>674</v>
          </cell>
          <cell r="B459">
            <v>535755</v>
          </cell>
          <cell r="C459" t="str">
            <v>0</v>
          </cell>
          <cell r="D459">
            <v>535755</v>
          </cell>
        </row>
        <row r="460">
          <cell r="A460">
            <v>675</v>
          </cell>
          <cell r="B460">
            <v>2173605</v>
          </cell>
          <cell r="C460" t="str">
            <v>0</v>
          </cell>
          <cell r="D460">
            <v>2173605</v>
          </cell>
        </row>
        <row r="461">
          <cell r="A461">
            <v>676</v>
          </cell>
          <cell r="B461">
            <v>201062</v>
          </cell>
          <cell r="C461" t="str">
            <v>0</v>
          </cell>
          <cell r="D461">
            <v>201062</v>
          </cell>
        </row>
        <row r="462">
          <cell r="A462">
            <v>677</v>
          </cell>
          <cell r="B462">
            <v>1192285</v>
          </cell>
          <cell r="C462" t="str">
            <v>0</v>
          </cell>
          <cell r="D462">
            <v>1192285</v>
          </cell>
        </row>
        <row r="463">
          <cell r="A463">
            <v>701</v>
          </cell>
          <cell r="B463">
            <v>4059</v>
          </cell>
          <cell r="C463" t="str">
            <v>0</v>
          </cell>
          <cell r="D463">
            <v>4059</v>
          </cell>
        </row>
        <row r="464">
          <cell r="A464">
            <v>702</v>
          </cell>
          <cell r="B464">
            <v>748</v>
          </cell>
          <cell r="C464" t="str">
            <v>0</v>
          </cell>
          <cell r="D464">
            <v>748</v>
          </cell>
        </row>
        <row r="465">
          <cell r="A465">
            <v>703</v>
          </cell>
          <cell r="B465">
            <v>4282</v>
          </cell>
          <cell r="C465" t="str">
            <v>0</v>
          </cell>
          <cell r="D465">
            <v>4282</v>
          </cell>
        </row>
        <row r="466">
          <cell r="A466">
            <v>704</v>
          </cell>
          <cell r="B466">
            <v>4381421</v>
          </cell>
          <cell r="C466" t="str">
            <v>0</v>
          </cell>
          <cell r="D466">
            <v>4381421</v>
          </cell>
        </row>
        <row r="467">
          <cell r="A467">
            <v>705</v>
          </cell>
          <cell r="B467">
            <v>367</v>
          </cell>
          <cell r="C467" t="str">
            <v>0</v>
          </cell>
          <cell r="D467">
            <v>367</v>
          </cell>
        </row>
        <row r="468">
          <cell r="A468">
            <v>706</v>
          </cell>
          <cell r="B468">
            <v>4424</v>
          </cell>
          <cell r="C468" t="str">
            <v>0</v>
          </cell>
          <cell r="D468">
            <v>4424</v>
          </cell>
        </row>
        <row r="469">
          <cell r="A469">
            <v>707</v>
          </cell>
          <cell r="B469">
            <v>1185</v>
          </cell>
          <cell r="C469" t="str">
            <v>0</v>
          </cell>
          <cell r="D469">
            <v>1185</v>
          </cell>
        </row>
        <row r="470">
          <cell r="A470">
            <v>708</v>
          </cell>
          <cell r="B470">
            <v>265</v>
          </cell>
          <cell r="C470" t="str">
            <v>0</v>
          </cell>
          <cell r="D470">
            <v>265</v>
          </cell>
        </row>
        <row r="471">
          <cell r="A471">
            <v>709</v>
          </cell>
          <cell r="B471">
            <v>1311</v>
          </cell>
          <cell r="C471" t="str">
            <v>0</v>
          </cell>
          <cell r="D471">
            <v>1311</v>
          </cell>
        </row>
        <row r="472">
          <cell r="A472">
            <v>710</v>
          </cell>
          <cell r="B472">
            <v>1667787</v>
          </cell>
          <cell r="C472" t="str">
            <v>0</v>
          </cell>
          <cell r="D472">
            <v>1667787</v>
          </cell>
        </row>
        <row r="473">
          <cell r="A473">
            <v>711</v>
          </cell>
          <cell r="B473">
            <v>124</v>
          </cell>
          <cell r="C473" t="str">
            <v>0</v>
          </cell>
          <cell r="D473">
            <v>124</v>
          </cell>
        </row>
        <row r="474">
          <cell r="A474">
            <v>712</v>
          </cell>
          <cell r="B474">
            <v>1535</v>
          </cell>
          <cell r="C474" t="str">
            <v>0</v>
          </cell>
          <cell r="D474">
            <v>1535</v>
          </cell>
        </row>
        <row r="475">
          <cell r="A475">
            <v>713</v>
          </cell>
          <cell r="B475">
            <v>1023</v>
          </cell>
          <cell r="C475" t="str">
            <v>0</v>
          </cell>
          <cell r="D475">
            <v>1023</v>
          </cell>
        </row>
        <row r="476">
          <cell r="A476">
            <v>714</v>
          </cell>
          <cell r="B476">
            <v>249</v>
          </cell>
          <cell r="C476" t="str">
            <v>0</v>
          </cell>
          <cell r="D476">
            <v>249</v>
          </cell>
        </row>
        <row r="477">
          <cell r="A477">
            <v>715</v>
          </cell>
          <cell r="B477">
            <v>1134</v>
          </cell>
          <cell r="C477" t="str">
            <v>0</v>
          </cell>
          <cell r="D477">
            <v>1134</v>
          </cell>
        </row>
        <row r="478">
          <cell r="A478">
            <v>716</v>
          </cell>
          <cell r="B478">
            <v>1333217</v>
          </cell>
          <cell r="C478" t="str">
            <v>0</v>
          </cell>
          <cell r="D478">
            <v>1333217</v>
          </cell>
        </row>
        <row r="479">
          <cell r="A479">
            <v>717</v>
          </cell>
          <cell r="B479">
            <v>120</v>
          </cell>
          <cell r="C479" t="str">
            <v>0</v>
          </cell>
          <cell r="D479">
            <v>120</v>
          </cell>
        </row>
        <row r="480">
          <cell r="A480">
            <v>718</v>
          </cell>
          <cell r="B480">
            <v>1369</v>
          </cell>
          <cell r="C480" t="str">
            <v>0</v>
          </cell>
          <cell r="D480">
            <v>1369</v>
          </cell>
        </row>
        <row r="481">
          <cell r="A481">
            <v>719</v>
          </cell>
          <cell r="B481">
            <v>162</v>
          </cell>
          <cell r="C481" t="str">
            <v>0</v>
          </cell>
          <cell r="D481">
            <v>162</v>
          </cell>
        </row>
        <row r="482">
          <cell r="A482">
            <v>720</v>
          </cell>
          <cell r="B482">
            <v>16</v>
          </cell>
          <cell r="C482" t="str">
            <v>0</v>
          </cell>
          <cell r="D482">
            <v>16</v>
          </cell>
        </row>
        <row r="483">
          <cell r="A483">
            <v>721</v>
          </cell>
          <cell r="B483">
            <v>177</v>
          </cell>
          <cell r="C483" t="str">
            <v>0</v>
          </cell>
          <cell r="D483">
            <v>177</v>
          </cell>
        </row>
        <row r="484">
          <cell r="A484">
            <v>722</v>
          </cell>
          <cell r="B484">
            <v>334570</v>
          </cell>
          <cell r="C484" t="str">
            <v>0</v>
          </cell>
          <cell r="D484">
            <v>334570</v>
          </cell>
        </row>
        <row r="485">
          <cell r="A485">
            <v>723</v>
          </cell>
          <cell r="B485">
            <v>4</v>
          </cell>
          <cell r="C485" t="str">
            <v>0</v>
          </cell>
          <cell r="D485">
            <v>4</v>
          </cell>
        </row>
        <row r="486">
          <cell r="A486">
            <v>724</v>
          </cell>
          <cell r="B486">
            <v>166</v>
          </cell>
          <cell r="C486" t="str">
            <v>0</v>
          </cell>
          <cell r="D486">
            <v>166</v>
          </cell>
        </row>
        <row r="487">
          <cell r="A487">
            <v>725</v>
          </cell>
          <cell r="B487">
            <v>2789</v>
          </cell>
          <cell r="C487" t="str">
            <v>0</v>
          </cell>
          <cell r="D487">
            <v>2789</v>
          </cell>
        </row>
        <row r="488">
          <cell r="A488">
            <v>726</v>
          </cell>
          <cell r="B488">
            <v>472</v>
          </cell>
          <cell r="C488" t="str">
            <v>0</v>
          </cell>
          <cell r="D488">
            <v>472</v>
          </cell>
        </row>
        <row r="489">
          <cell r="A489">
            <v>727</v>
          </cell>
          <cell r="B489">
            <v>2869</v>
          </cell>
          <cell r="C489" t="str">
            <v>0</v>
          </cell>
          <cell r="D489">
            <v>2869</v>
          </cell>
        </row>
        <row r="490">
          <cell r="A490">
            <v>728</v>
          </cell>
          <cell r="B490">
            <v>2544161</v>
          </cell>
          <cell r="C490" t="str">
            <v>0</v>
          </cell>
          <cell r="D490">
            <v>2544161</v>
          </cell>
        </row>
        <row r="491">
          <cell r="A491">
            <v>729</v>
          </cell>
          <cell r="B491">
            <v>243</v>
          </cell>
          <cell r="C491" t="str">
            <v>0</v>
          </cell>
          <cell r="D491">
            <v>243</v>
          </cell>
        </row>
        <row r="492">
          <cell r="A492">
            <v>730</v>
          </cell>
          <cell r="B492">
            <v>2810</v>
          </cell>
          <cell r="C492" t="str">
            <v>0</v>
          </cell>
          <cell r="D492">
            <v>2810</v>
          </cell>
        </row>
        <row r="493">
          <cell r="A493">
            <v>731</v>
          </cell>
          <cell r="B493">
            <v>1145</v>
          </cell>
          <cell r="C493" t="str">
            <v>0</v>
          </cell>
          <cell r="D493">
            <v>1145</v>
          </cell>
        </row>
        <row r="494">
          <cell r="A494">
            <v>732</v>
          </cell>
          <cell r="B494">
            <v>49</v>
          </cell>
          <cell r="C494" t="str">
            <v>0</v>
          </cell>
          <cell r="D494">
            <v>49</v>
          </cell>
        </row>
        <row r="495">
          <cell r="A495">
            <v>733</v>
          </cell>
          <cell r="B495">
            <v>1161</v>
          </cell>
          <cell r="C495" t="str">
            <v>0</v>
          </cell>
          <cell r="D495">
            <v>1161</v>
          </cell>
        </row>
        <row r="496">
          <cell r="A496">
            <v>734</v>
          </cell>
          <cell r="B496">
            <v>1210579</v>
          </cell>
          <cell r="C496" t="str">
            <v>0</v>
          </cell>
          <cell r="D496">
            <v>1210579</v>
          </cell>
        </row>
        <row r="497">
          <cell r="A497">
            <v>735</v>
          </cell>
          <cell r="B497">
            <v>36</v>
          </cell>
          <cell r="C497" t="str">
            <v>0</v>
          </cell>
          <cell r="D497">
            <v>36</v>
          </cell>
        </row>
        <row r="498">
          <cell r="A498">
            <v>736</v>
          </cell>
          <cell r="B498">
            <v>1032</v>
          </cell>
          <cell r="C498" t="str">
            <v>0</v>
          </cell>
          <cell r="D498">
            <v>1032</v>
          </cell>
        </row>
        <row r="499">
          <cell r="A499">
            <v>737</v>
          </cell>
          <cell r="B499">
            <v>960</v>
          </cell>
          <cell r="C499" t="str">
            <v>0</v>
          </cell>
          <cell r="D499">
            <v>960</v>
          </cell>
        </row>
        <row r="500">
          <cell r="A500">
            <v>738</v>
          </cell>
          <cell r="B500">
            <v>331</v>
          </cell>
          <cell r="C500" t="str">
            <v>0</v>
          </cell>
          <cell r="D500">
            <v>331</v>
          </cell>
        </row>
        <row r="501">
          <cell r="A501">
            <v>739</v>
          </cell>
          <cell r="B501">
            <v>1057</v>
          </cell>
          <cell r="C501" t="str">
            <v>0</v>
          </cell>
          <cell r="D501">
            <v>1057</v>
          </cell>
        </row>
        <row r="502">
          <cell r="A502">
            <v>740</v>
          </cell>
          <cell r="B502">
            <v>772772</v>
          </cell>
          <cell r="C502" t="str">
            <v>0</v>
          </cell>
          <cell r="D502">
            <v>772772</v>
          </cell>
        </row>
        <row r="503">
          <cell r="A503">
            <v>741</v>
          </cell>
          <cell r="B503">
            <v>175</v>
          </cell>
          <cell r="C503" t="str">
            <v>0</v>
          </cell>
          <cell r="D503">
            <v>175</v>
          </cell>
        </row>
        <row r="504">
          <cell r="A504">
            <v>742</v>
          </cell>
          <cell r="B504">
            <v>898</v>
          </cell>
          <cell r="C504" t="str">
            <v>0</v>
          </cell>
          <cell r="D504">
            <v>898</v>
          </cell>
        </row>
        <row r="505">
          <cell r="A505">
            <v>743</v>
          </cell>
          <cell r="B505">
            <v>684</v>
          </cell>
          <cell r="C505" t="str">
            <v>0</v>
          </cell>
          <cell r="D505">
            <v>684</v>
          </cell>
        </row>
        <row r="506">
          <cell r="A506">
            <v>744</v>
          </cell>
          <cell r="B506">
            <v>92</v>
          </cell>
          <cell r="C506" t="str">
            <v>0</v>
          </cell>
          <cell r="D506">
            <v>92</v>
          </cell>
        </row>
        <row r="507">
          <cell r="A507">
            <v>745</v>
          </cell>
          <cell r="B507">
            <v>651</v>
          </cell>
          <cell r="C507" t="str">
            <v>0</v>
          </cell>
          <cell r="D507">
            <v>651</v>
          </cell>
        </row>
        <row r="508">
          <cell r="A508">
            <v>746</v>
          </cell>
          <cell r="B508">
            <v>560810</v>
          </cell>
          <cell r="C508" t="str">
            <v>0</v>
          </cell>
          <cell r="D508">
            <v>560810</v>
          </cell>
        </row>
        <row r="509">
          <cell r="A509">
            <v>747</v>
          </cell>
          <cell r="B509">
            <v>32</v>
          </cell>
          <cell r="C509" t="str">
            <v>0</v>
          </cell>
          <cell r="D509">
            <v>32</v>
          </cell>
        </row>
        <row r="510">
          <cell r="A510">
            <v>748</v>
          </cell>
          <cell r="B510">
            <v>880</v>
          </cell>
          <cell r="C510" t="str">
            <v>0</v>
          </cell>
          <cell r="D510">
            <v>880</v>
          </cell>
        </row>
        <row r="511">
          <cell r="A511">
            <v>749</v>
          </cell>
          <cell r="B511">
            <v>85</v>
          </cell>
          <cell r="C511" t="str">
            <v>0</v>
          </cell>
          <cell r="D511">
            <v>85</v>
          </cell>
        </row>
        <row r="512">
          <cell r="A512">
            <v>750</v>
          </cell>
          <cell r="B512">
            <v>11</v>
          </cell>
          <cell r="C512" t="str">
            <v>0</v>
          </cell>
          <cell r="D512">
            <v>11</v>
          </cell>
        </row>
        <row r="513">
          <cell r="A513">
            <v>751</v>
          </cell>
          <cell r="B513">
            <v>102</v>
          </cell>
          <cell r="C513" t="str">
            <v>0</v>
          </cell>
          <cell r="D513">
            <v>102</v>
          </cell>
        </row>
        <row r="514">
          <cell r="A514">
            <v>752</v>
          </cell>
          <cell r="B514">
            <v>169473</v>
          </cell>
          <cell r="C514" t="str">
            <v>0</v>
          </cell>
          <cell r="D514">
            <v>169473</v>
          </cell>
        </row>
        <row r="515">
          <cell r="A515">
            <v>753</v>
          </cell>
          <cell r="B515">
            <v>0</v>
          </cell>
          <cell r="C515">
            <v>0</v>
          </cell>
          <cell r="D515">
            <v>0</v>
          </cell>
        </row>
        <row r="516">
          <cell r="A516">
            <v>754</v>
          </cell>
          <cell r="B516">
            <v>79</v>
          </cell>
          <cell r="C516" t="str">
            <v>0</v>
          </cell>
          <cell r="D516">
            <v>79</v>
          </cell>
        </row>
        <row r="517">
          <cell r="A517">
            <v>801</v>
          </cell>
          <cell r="B517">
            <v>416817</v>
          </cell>
          <cell r="C517" t="str">
            <v>0</v>
          </cell>
          <cell r="D517">
            <v>416817</v>
          </cell>
        </row>
        <row r="518">
          <cell r="A518">
            <v>802</v>
          </cell>
          <cell r="B518">
            <v>3066</v>
          </cell>
          <cell r="C518" t="str">
            <v>0</v>
          </cell>
          <cell r="D518">
            <v>3066</v>
          </cell>
        </row>
        <row r="519">
          <cell r="A519">
            <v>803</v>
          </cell>
          <cell r="B519">
            <v>408570</v>
          </cell>
          <cell r="C519" t="str">
            <v>0</v>
          </cell>
          <cell r="D519">
            <v>408570</v>
          </cell>
        </row>
        <row r="520">
          <cell r="A520">
            <v>804</v>
          </cell>
          <cell r="B520">
            <v>321783</v>
          </cell>
          <cell r="C520" t="str">
            <v>0</v>
          </cell>
          <cell r="D520">
            <v>321783</v>
          </cell>
        </row>
        <row r="521">
          <cell r="A521">
            <v>805</v>
          </cell>
          <cell r="B521">
            <v>677</v>
          </cell>
          <cell r="C521" t="str">
            <v>0</v>
          </cell>
          <cell r="D521">
            <v>677</v>
          </cell>
        </row>
        <row r="522">
          <cell r="A522">
            <v>806</v>
          </cell>
          <cell r="B522">
            <v>1146085</v>
          </cell>
          <cell r="C522" t="str">
            <v>0</v>
          </cell>
          <cell r="D522">
            <v>1146085</v>
          </cell>
        </row>
        <row r="523">
          <cell r="A523">
            <v>807</v>
          </cell>
          <cell r="B523">
            <v>175372</v>
          </cell>
          <cell r="C523" t="str">
            <v>0</v>
          </cell>
          <cell r="D523">
            <v>175372</v>
          </cell>
        </row>
        <row r="524">
          <cell r="A524">
            <v>808</v>
          </cell>
          <cell r="B524">
            <v>140258</v>
          </cell>
          <cell r="C524" t="str">
            <v>0</v>
          </cell>
          <cell r="D524">
            <v>140258</v>
          </cell>
        </row>
        <row r="525">
          <cell r="A525">
            <v>809</v>
          </cell>
          <cell r="B525">
            <v>111991</v>
          </cell>
          <cell r="C525" t="str">
            <v>0</v>
          </cell>
          <cell r="D525">
            <v>111991</v>
          </cell>
        </row>
        <row r="526">
          <cell r="A526">
            <v>810</v>
          </cell>
          <cell r="B526">
            <v>28267</v>
          </cell>
          <cell r="C526" t="str">
            <v>0</v>
          </cell>
          <cell r="D526">
            <v>28267</v>
          </cell>
        </row>
        <row r="527">
          <cell r="A527">
            <v>811</v>
          </cell>
          <cell r="B527">
            <v>100187</v>
          </cell>
          <cell r="C527" t="str">
            <v>0</v>
          </cell>
          <cell r="D527">
            <v>100187</v>
          </cell>
        </row>
        <row r="528">
          <cell r="A528">
            <v>901</v>
          </cell>
          <cell r="B528">
            <v>42184543</v>
          </cell>
          <cell r="C528" t="str">
            <v>0</v>
          </cell>
          <cell r="D528">
            <v>42184543</v>
          </cell>
        </row>
        <row r="529">
          <cell r="A529">
            <v>902</v>
          </cell>
          <cell r="B529">
            <v>0</v>
          </cell>
          <cell r="C529">
            <v>0</v>
          </cell>
          <cell r="D529">
            <v>0</v>
          </cell>
        </row>
        <row r="530">
          <cell r="A530">
            <v>903</v>
          </cell>
          <cell r="B530">
            <v>40336737</v>
          </cell>
          <cell r="C530" t="str">
            <v>0</v>
          </cell>
          <cell r="D530">
            <v>40336737</v>
          </cell>
        </row>
        <row r="531">
          <cell r="A531">
            <v>904</v>
          </cell>
          <cell r="B531">
            <v>5894382</v>
          </cell>
          <cell r="C531" t="str">
            <v>0</v>
          </cell>
          <cell r="D531">
            <v>5894382</v>
          </cell>
        </row>
        <row r="532">
          <cell r="A532">
            <v>905</v>
          </cell>
          <cell r="B532">
            <v>35402</v>
          </cell>
          <cell r="C532" t="str">
            <v>0</v>
          </cell>
          <cell r="D532">
            <v>35402</v>
          </cell>
        </row>
        <row r="533">
          <cell r="A533">
            <v>906</v>
          </cell>
          <cell r="B533">
            <v>30436585</v>
          </cell>
          <cell r="C533" t="str">
            <v>0</v>
          </cell>
          <cell r="D533">
            <v>30436585</v>
          </cell>
        </row>
        <row r="534">
          <cell r="A534">
            <v>907</v>
          </cell>
          <cell r="B534">
            <v>34495585</v>
          </cell>
          <cell r="C534" t="str">
            <v>0</v>
          </cell>
          <cell r="D534">
            <v>34495585</v>
          </cell>
        </row>
        <row r="535">
          <cell r="A535">
            <v>908</v>
          </cell>
          <cell r="B535">
            <v>0</v>
          </cell>
          <cell r="C535">
            <v>0</v>
          </cell>
          <cell r="D535">
            <v>0</v>
          </cell>
        </row>
        <row r="536">
          <cell r="A536">
            <v>909</v>
          </cell>
          <cell r="B536">
            <v>33012415</v>
          </cell>
          <cell r="C536" t="str">
            <v>0</v>
          </cell>
          <cell r="D536">
            <v>33012415</v>
          </cell>
        </row>
        <row r="537">
          <cell r="A537">
            <v>910</v>
          </cell>
          <cell r="B537">
            <v>3962837</v>
          </cell>
          <cell r="C537" t="str">
            <v>0</v>
          </cell>
          <cell r="D537">
            <v>3962837</v>
          </cell>
        </row>
        <row r="538">
          <cell r="A538">
            <v>911</v>
          </cell>
          <cell r="B538">
            <v>33025</v>
          </cell>
          <cell r="C538" t="str">
            <v>0</v>
          </cell>
          <cell r="D538">
            <v>33025</v>
          </cell>
        </row>
        <row r="539">
          <cell r="A539">
            <v>912</v>
          </cell>
          <cell r="B539">
            <v>22074839</v>
          </cell>
          <cell r="C539" t="str">
            <v>0</v>
          </cell>
          <cell r="D539">
            <v>22074839</v>
          </cell>
        </row>
        <row r="540">
          <cell r="A540">
            <v>913</v>
          </cell>
          <cell r="B540">
            <v>3215405</v>
          </cell>
          <cell r="C540" t="str">
            <v>0</v>
          </cell>
          <cell r="D540">
            <v>3215405</v>
          </cell>
        </row>
        <row r="541">
          <cell r="A541">
            <v>914</v>
          </cell>
          <cell r="B541">
            <v>0</v>
          </cell>
          <cell r="C541">
            <v>0</v>
          </cell>
          <cell r="D541">
            <v>0</v>
          </cell>
        </row>
        <row r="542">
          <cell r="A542">
            <v>915</v>
          </cell>
          <cell r="B542">
            <v>3180926</v>
          </cell>
          <cell r="C542" t="str">
            <v>0</v>
          </cell>
          <cell r="D542">
            <v>3180926</v>
          </cell>
        </row>
        <row r="543">
          <cell r="A543">
            <v>916</v>
          </cell>
          <cell r="B543">
            <v>888895</v>
          </cell>
          <cell r="C543" t="str">
            <v>0</v>
          </cell>
          <cell r="D543">
            <v>888895</v>
          </cell>
        </row>
        <row r="544">
          <cell r="A544">
            <v>917</v>
          </cell>
          <cell r="B544">
            <v>62</v>
          </cell>
          <cell r="C544" t="str">
            <v>0</v>
          </cell>
          <cell r="D544">
            <v>62</v>
          </cell>
        </row>
        <row r="545">
          <cell r="A545">
            <v>918</v>
          </cell>
          <cell r="B545">
            <v>3631038</v>
          </cell>
          <cell r="C545" t="str">
            <v>0</v>
          </cell>
          <cell r="D545">
            <v>3631038</v>
          </cell>
        </row>
        <row r="546">
          <cell r="A546">
            <v>919</v>
          </cell>
          <cell r="B546">
            <v>960719</v>
          </cell>
          <cell r="C546" t="str">
            <v>0</v>
          </cell>
          <cell r="D546">
            <v>960719</v>
          </cell>
        </row>
        <row r="547">
          <cell r="A547">
            <v>920</v>
          </cell>
          <cell r="B547">
            <v>0</v>
          </cell>
          <cell r="C547">
            <v>0</v>
          </cell>
          <cell r="D547">
            <v>0</v>
          </cell>
        </row>
        <row r="548">
          <cell r="A548">
            <v>921</v>
          </cell>
          <cell r="B548">
            <v>653015</v>
          </cell>
          <cell r="C548" t="str">
            <v>0</v>
          </cell>
          <cell r="D548">
            <v>653015</v>
          </cell>
        </row>
        <row r="549">
          <cell r="A549">
            <v>922</v>
          </cell>
          <cell r="B549">
            <v>64273</v>
          </cell>
          <cell r="C549" t="str">
            <v>0</v>
          </cell>
          <cell r="D549">
            <v>64273</v>
          </cell>
        </row>
        <row r="550">
          <cell r="A550">
            <v>923</v>
          </cell>
          <cell r="B550">
            <v>0</v>
          </cell>
          <cell r="C550" t="str">
            <v>0</v>
          </cell>
          <cell r="D550">
            <v>0</v>
          </cell>
        </row>
        <row r="551">
          <cell r="A551">
            <v>924</v>
          </cell>
          <cell r="B551">
            <v>822817</v>
          </cell>
          <cell r="C551" t="str">
            <v>0</v>
          </cell>
          <cell r="D551">
            <v>822817</v>
          </cell>
        </row>
        <row r="552">
          <cell r="A552">
            <v>925</v>
          </cell>
          <cell r="B552">
            <v>1807825</v>
          </cell>
          <cell r="C552" t="str">
            <v>0</v>
          </cell>
          <cell r="D552">
            <v>1807825</v>
          </cell>
        </row>
        <row r="553">
          <cell r="A553">
            <v>926</v>
          </cell>
          <cell r="B553">
            <v>0</v>
          </cell>
          <cell r="C553">
            <v>0</v>
          </cell>
          <cell r="D553">
            <v>0</v>
          </cell>
        </row>
        <row r="554">
          <cell r="A554">
            <v>927</v>
          </cell>
          <cell r="B554">
            <v>1857213</v>
          </cell>
          <cell r="C554" t="str">
            <v>0</v>
          </cell>
          <cell r="D554">
            <v>1857213</v>
          </cell>
        </row>
        <row r="555">
          <cell r="A555">
            <v>928</v>
          </cell>
          <cell r="B555">
            <v>500180</v>
          </cell>
          <cell r="C555" t="str">
            <v>0</v>
          </cell>
          <cell r="D555">
            <v>500180</v>
          </cell>
        </row>
        <row r="556">
          <cell r="A556">
            <v>929</v>
          </cell>
          <cell r="B556">
            <v>0</v>
          </cell>
          <cell r="C556" t="str">
            <v>0</v>
          </cell>
          <cell r="D556">
            <v>0</v>
          </cell>
        </row>
        <row r="557">
          <cell r="A557">
            <v>930</v>
          </cell>
          <cell r="B557">
            <v>1295548</v>
          </cell>
          <cell r="C557" t="str">
            <v>0</v>
          </cell>
          <cell r="D557">
            <v>1295548</v>
          </cell>
        </row>
        <row r="558">
          <cell r="A558">
            <v>931</v>
          </cell>
          <cell r="B558">
            <v>1705009</v>
          </cell>
          <cell r="C558" t="str">
            <v>0</v>
          </cell>
          <cell r="D558">
            <v>1705009</v>
          </cell>
        </row>
        <row r="559">
          <cell r="A559">
            <v>932</v>
          </cell>
          <cell r="B559">
            <v>0</v>
          </cell>
          <cell r="C559">
            <v>0</v>
          </cell>
          <cell r="D559">
            <v>0</v>
          </cell>
        </row>
        <row r="560">
          <cell r="A560">
            <v>933</v>
          </cell>
          <cell r="B560">
            <v>1633168</v>
          </cell>
          <cell r="C560" t="str">
            <v>0</v>
          </cell>
          <cell r="D560">
            <v>1633168</v>
          </cell>
        </row>
        <row r="561">
          <cell r="A561">
            <v>934</v>
          </cell>
          <cell r="B561">
            <v>478197</v>
          </cell>
          <cell r="C561" t="str">
            <v>0</v>
          </cell>
          <cell r="D561">
            <v>478197</v>
          </cell>
        </row>
        <row r="562">
          <cell r="A562">
            <v>935</v>
          </cell>
          <cell r="B562">
            <v>2315</v>
          </cell>
          <cell r="C562" t="str">
            <v>0</v>
          </cell>
          <cell r="D562">
            <v>2315</v>
          </cell>
        </row>
        <row r="563">
          <cell r="A563">
            <v>936</v>
          </cell>
          <cell r="B563">
            <v>2612343</v>
          </cell>
          <cell r="C563" t="str">
            <v>0</v>
          </cell>
          <cell r="D563">
            <v>2612343</v>
          </cell>
        </row>
        <row r="564">
          <cell r="A564">
            <v>937</v>
          </cell>
          <cell r="B564">
            <v>4547</v>
          </cell>
          <cell r="C564" t="str">
            <v>0</v>
          </cell>
          <cell r="D564">
            <v>4547</v>
          </cell>
        </row>
        <row r="565">
          <cell r="A565">
            <v>938</v>
          </cell>
          <cell r="B565">
            <v>0</v>
          </cell>
          <cell r="C565">
            <v>0</v>
          </cell>
          <cell r="D565">
            <v>0</v>
          </cell>
        </row>
        <row r="566">
          <cell r="A566">
            <v>939</v>
          </cell>
          <cell r="B566">
            <v>4076</v>
          </cell>
          <cell r="C566" t="str">
            <v>0</v>
          </cell>
          <cell r="D566">
            <v>4076</v>
          </cell>
        </row>
        <row r="567">
          <cell r="A567">
            <v>940</v>
          </cell>
          <cell r="B567">
            <v>79445</v>
          </cell>
          <cell r="C567" t="str">
            <v>0</v>
          </cell>
          <cell r="D567">
            <v>79445</v>
          </cell>
        </row>
        <row r="568">
          <cell r="A568">
            <v>941</v>
          </cell>
          <cell r="B568">
            <v>503</v>
          </cell>
          <cell r="C568" t="str">
            <v>0</v>
          </cell>
          <cell r="D568">
            <v>503</v>
          </cell>
        </row>
        <row r="569">
          <cell r="A569">
            <v>942</v>
          </cell>
          <cell r="B569">
            <v>4696</v>
          </cell>
          <cell r="C569" t="str">
            <v>0</v>
          </cell>
          <cell r="D569">
            <v>4696</v>
          </cell>
        </row>
        <row r="570">
          <cell r="A570">
            <v>1001</v>
          </cell>
          <cell r="B570">
            <v>10309066</v>
          </cell>
          <cell r="C570" t="str">
            <v>0</v>
          </cell>
          <cell r="D570">
            <v>10309066</v>
          </cell>
        </row>
        <row r="571">
          <cell r="A571">
            <v>1002</v>
          </cell>
          <cell r="B571">
            <v>232241</v>
          </cell>
          <cell r="C571" t="str">
            <v>0</v>
          </cell>
          <cell r="D571">
            <v>232241</v>
          </cell>
        </row>
        <row r="572">
          <cell r="A572">
            <v>1003</v>
          </cell>
          <cell r="B572">
            <v>483972</v>
          </cell>
          <cell r="C572" t="str">
            <v>0</v>
          </cell>
          <cell r="D572">
            <v>483972</v>
          </cell>
        </row>
        <row r="573">
          <cell r="A573">
            <v>1004</v>
          </cell>
          <cell r="B573">
            <v>8622858</v>
          </cell>
          <cell r="C573" t="str">
            <v>0</v>
          </cell>
          <cell r="D573">
            <v>8622858</v>
          </cell>
        </row>
        <row r="574">
          <cell r="A574">
            <v>1005</v>
          </cell>
          <cell r="B574">
            <v>2688528</v>
          </cell>
          <cell r="C574" t="str">
            <v>0</v>
          </cell>
          <cell r="D574">
            <v>2688528</v>
          </cell>
        </row>
        <row r="575">
          <cell r="A575">
            <v>1006</v>
          </cell>
          <cell r="B575">
            <v>417187</v>
          </cell>
          <cell r="C575" t="str">
            <v>0</v>
          </cell>
          <cell r="D575">
            <v>417187</v>
          </cell>
        </row>
        <row r="576">
          <cell r="A576">
            <v>1007</v>
          </cell>
          <cell r="B576">
            <v>11259648</v>
          </cell>
          <cell r="C576" t="str">
            <v>0</v>
          </cell>
          <cell r="D576">
            <v>11259648</v>
          </cell>
        </row>
        <row r="577">
          <cell r="A577">
            <v>1008</v>
          </cell>
          <cell r="B577">
            <v>74677</v>
          </cell>
          <cell r="C577" t="str">
            <v>0</v>
          </cell>
          <cell r="D577">
            <v>74677</v>
          </cell>
        </row>
        <row r="578">
          <cell r="A578">
            <v>1009</v>
          </cell>
          <cell r="B578">
            <v>1910498</v>
          </cell>
          <cell r="C578" t="str">
            <v>0</v>
          </cell>
          <cell r="D578">
            <v>1910498</v>
          </cell>
        </row>
        <row r="579">
          <cell r="A579">
            <v>1010</v>
          </cell>
          <cell r="B579">
            <v>0</v>
          </cell>
          <cell r="C579">
            <v>0</v>
          </cell>
          <cell r="D579">
            <v>0</v>
          </cell>
        </row>
        <row r="580">
          <cell r="A580">
            <v>1011</v>
          </cell>
          <cell r="B580">
            <v>5853</v>
          </cell>
          <cell r="C580" t="str">
            <v>0</v>
          </cell>
          <cell r="D580">
            <v>5853</v>
          </cell>
        </row>
        <row r="581">
          <cell r="A581">
            <v>1012</v>
          </cell>
          <cell r="B581">
            <v>1742140</v>
          </cell>
          <cell r="C581" t="str">
            <v>0</v>
          </cell>
          <cell r="D581">
            <v>1742140</v>
          </cell>
        </row>
        <row r="582">
          <cell r="A582">
            <v>1013</v>
          </cell>
          <cell r="B582">
            <v>496098</v>
          </cell>
          <cell r="C582" t="str">
            <v>0</v>
          </cell>
          <cell r="D582">
            <v>496098</v>
          </cell>
        </row>
        <row r="583">
          <cell r="A583">
            <v>1014</v>
          </cell>
          <cell r="B583">
            <v>64371</v>
          </cell>
          <cell r="C583" t="str">
            <v>0</v>
          </cell>
          <cell r="D583">
            <v>64371</v>
          </cell>
        </row>
        <row r="584">
          <cell r="A584">
            <v>1015</v>
          </cell>
          <cell r="B584">
            <v>2525724</v>
          </cell>
          <cell r="C584" t="str">
            <v>0</v>
          </cell>
          <cell r="D584">
            <v>2525724</v>
          </cell>
        </row>
        <row r="585">
          <cell r="A585">
            <v>1016</v>
          </cell>
          <cell r="B585">
            <v>6206</v>
          </cell>
          <cell r="C585" t="str">
            <v>0</v>
          </cell>
          <cell r="D585">
            <v>6206</v>
          </cell>
        </row>
        <row r="586">
          <cell r="A586">
            <v>1017</v>
          </cell>
          <cell r="B586">
            <v>5260361</v>
          </cell>
          <cell r="C586" t="str">
            <v>0</v>
          </cell>
          <cell r="D586">
            <v>5260361</v>
          </cell>
        </row>
        <row r="587">
          <cell r="A587">
            <v>1018</v>
          </cell>
          <cell r="B587">
            <v>232241</v>
          </cell>
          <cell r="C587" t="str">
            <v>0</v>
          </cell>
          <cell r="D587">
            <v>232241</v>
          </cell>
        </row>
        <row r="588">
          <cell r="A588">
            <v>1019</v>
          </cell>
          <cell r="B588">
            <v>429077</v>
          </cell>
          <cell r="C588" t="str">
            <v>0</v>
          </cell>
          <cell r="D588">
            <v>429077</v>
          </cell>
        </row>
        <row r="589">
          <cell r="A589">
            <v>1020</v>
          </cell>
          <cell r="B589">
            <v>3922963</v>
          </cell>
          <cell r="C589" t="str">
            <v>0</v>
          </cell>
          <cell r="D589">
            <v>3922963</v>
          </cell>
        </row>
        <row r="590">
          <cell r="A590">
            <v>1021</v>
          </cell>
          <cell r="B590">
            <v>1356725</v>
          </cell>
          <cell r="C590" t="str">
            <v>0</v>
          </cell>
          <cell r="D590">
            <v>1356725</v>
          </cell>
        </row>
        <row r="591">
          <cell r="A591">
            <v>1022</v>
          </cell>
          <cell r="B591">
            <v>295837</v>
          </cell>
          <cell r="C591" t="str">
            <v>0</v>
          </cell>
          <cell r="D591">
            <v>295837</v>
          </cell>
        </row>
        <row r="592">
          <cell r="A592">
            <v>1023</v>
          </cell>
          <cell r="B592">
            <v>6536227</v>
          </cell>
          <cell r="C592" t="str">
            <v>0</v>
          </cell>
          <cell r="D592">
            <v>6536227</v>
          </cell>
        </row>
        <row r="593">
          <cell r="A593">
            <v>1024</v>
          </cell>
          <cell r="B593">
            <v>38229</v>
          </cell>
          <cell r="C593" t="str">
            <v>0</v>
          </cell>
          <cell r="D593">
            <v>38229</v>
          </cell>
        </row>
        <row r="594">
          <cell r="A594">
            <v>1025</v>
          </cell>
          <cell r="B594">
            <v>3138207</v>
          </cell>
          <cell r="C594" t="str">
            <v>0</v>
          </cell>
          <cell r="D594">
            <v>3138207</v>
          </cell>
        </row>
        <row r="595">
          <cell r="A595">
            <v>1026</v>
          </cell>
          <cell r="B595">
            <v>0</v>
          </cell>
          <cell r="C595">
            <v>0</v>
          </cell>
          <cell r="D595">
            <v>0</v>
          </cell>
        </row>
        <row r="596">
          <cell r="A596">
            <v>1027</v>
          </cell>
          <cell r="B596">
            <v>49042</v>
          </cell>
          <cell r="C596" t="str">
            <v>0</v>
          </cell>
          <cell r="D596">
            <v>49042</v>
          </cell>
        </row>
        <row r="597">
          <cell r="A597">
            <v>1028</v>
          </cell>
          <cell r="B597">
            <v>2957755</v>
          </cell>
          <cell r="C597" t="str">
            <v>0</v>
          </cell>
          <cell r="D597">
            <v>2957755</v>
          </cell>
        </row>
        <row r="598">
          <cell r="A598">
            <v>1029</v>
          </cell>
          <cell r="B598">
            <v>835705</v>
          </cell>
          <cell r="C598" t="str">
            <v>0</v>
          </cell>
          <cell r="D598">
            <v>835705</v>
          </cell>
        </row>
        <row r="599">
          <cell r="A599">
            <v>1030</v>
          </cell>
          <cell r="B599">
            <v>56979</v>
          </cell>
          <cell r="C599" t="str">
            <v>0</v>
          </cell>
          <cell r="D599">
            <v>56979</v>
          </cell>
        </row>
        <row r="600">
          <cell r="A600">
            <v>1031</v>
          </cell>
          <cell r="B600">
            <v>2197697</v>
          </cell>
          <cell r="C600" t="str">
            <v>0</v>
          </cell>
          <cell r="D600">
            <v>2197697</v>
          </cell>
        </row>
        <row r="601">
          <cell r="A601">
            <v>1032</v>
          </cell>
          <cell r="B601">
            <v>30242</v>
          </cell>
          <cell r="C601" t="str">
            <v>0</v>
          </cell>
          <cell r="D601">
            <v>30242</v>
          </cell>
        </row>
        <row r="602">
          <cell r="A602">
            <v>1033</v>
          </cell>
          <cell r="B602">
            <v>7020420</v>
          </cell>
          <cell r="C602" t="str">
            <v>0</v>
          </cell>
          <cell r="D602">
            <v>7020420</v>
          </cell>
        </row>
        <row r="603">
          <cell r="A603">
            <v>1034</v>
          </cell>
          <cell r="B603">
            <v>81664</v>
          </cell>
          <cell r="C603" t="str">
            <v>0</v>
          </cell>
          <cell r="D603">
            <v>81664</v>
          </cell>
        </row>
        <row r="604">
          <cell r="A604">
            <v>1035</v>
          </cell>
          <cell r="B604">
            <v>264897</v>
          </cell>
          <cell r="C604" t="str">
            <v>0</v>
          </cell>
          <cell r="D604">
            <v>264897</v>
          </cell>
        </row>
        <row r="605">
          <cell r="A605">
            <v>1036</v>
          </cell>
          <cell r="B605">
            <v>6627957</v>
          </cell>
          <cell r="C605" t="str">
            <v>0</v>
          </cell>
          <cell r="D605">
            <v>6627957</v>
          </cell>
        </row>
        <row r="606">
          <cell r="A606">
            <v>1037</v>
          </cell>
          <cell r="B606">
            <v>3284903</v>
          </cell>
          <cell r="C606" t="str">
            <v>0</v>
          </cell>
          <cell r="D606">
            <v>3284903</v>
          </cell>
        </row>
        <row r="607">
          <cell r="A607">
            <v>1038</v>
          </cell>
          <cell r="B607">
            <v>14374</v>
          </cell>
          <cell r="C607" t="str">
            <v>0</v>
          </cell>
          <cell r="D607">
            <v>14374</v>
          </cell>
        </row>
        <row r="608">
          <cell r="A608">
            <v>1039</v>
          </cell>
          <cell r="B608">
            <v>5976910</v>
          </cell>
          <cell r="C608" t="str">
            <v>0</v>
          </cell>
          <cell r="D608">
            <v>5976910</v>
          </cell>
        </row>
        <row r="609">
          <cell r="A609">
            <v>1040</v>
          </cell>
          <cell r="B609">
            <v>108182</v>
          </cell>
          <cell r="C609" t="str">
            <v>0</v>
          </cell>
          <cell r="D609">
            <v>108182</v>
          </cell>
        </row>
        <row r="610">
          <cell r="A610">
            <v>1101</v>
          </cell>
          <cell r="B610">
            <v>56234</v>
          </cell>
          <cell r="C610" t="str">
            <v>0</v>
          </cell>
          <cell r="D610">
            <v>56234</v>
          </cell>
        </row>
        <row r="611">
          <cell r="A611">
            <v>1102</v>
          </cell>
          <cell r="B611">
            <v>8672</v>
          </cell>
          <cell r="C611" t="str">
            <v>0</v>
          </cell>
          <cell r="D611">
            <v>8672</v>
          </cell>
        </row>
        <row r="612">
          <cell r="A612">
            <v>1103</v>
          </cell>
          <cell r="B612">
            <v>60375</v>
          </cell>
          <cell r="C612" t="str">
            <v>0</v>
          </cell>
          <cell r="D612">
            <v>60375</v>
          </cell>
        </row>
        <row r="613">
          <cell r="A613">
            <v>1104</v>
          </cell>
          <cell r="B613">
            <v>84814959</v>
          </cell>
          <cell r="C613" t="str">
            <v>0</v>
          </cell>
          <cell r="D613">
            <v>84814959</v>
          </cell>
        </row>
        <row r="614">
          <cell r="A614">
            <v>1105</v>
          </cell>
          <cell r="B614">
            <v>5531</v>
          </cell>
          <cell r="C614" t="str">
            <v>0</v>
          </cell>
          <cell r="D614">
            <v>5531</v>
          </cell>
        </row>
        <row r="615">
          <cell r="A615">
            <v>1106</v>
          </cell>
          <cell r="B615">
            <v>36745</v>
          </cell>
          <cell r="C615" t="str">
            <v>0</v>
          </cell>
          <cell r="D615">
            <v>36745</v>
          </cell>
        </row>
        <row r="616">
          <cell r="A616">
            <v>1107</v>
          </cell>
          <cell r="B616">
            <v>40764</v>
          </cell>
          <cell r="C616" t="str">
            <v>0</v>
          </cell>
          <cell r="D616">
            <v>40764</v>
          </cell>
        </row>
        <row r="617">
          <cell r="A617">
            <v>1108</v>
          </cell>
          <cell r="B617">
            <v>7668</v>
          </cell>
          <cell r="C617" t="str">
            <v>0</v>
          </cell>
          <cell r="D617">
            <v>7668</v>
          </cell>
        </row>
        <row r="618">
          <cell r="A618">
            <v>1109</v>
          </cell>
          <cell r="B618">
            <v>43779</v>
          </cell>
          <cell r="C618" t="str">
            <v>0</v>
          </cell>
          <cell r="D618">
            <v>43779</v>
          </cell>
        </row>
        <row r="619">
          <cell r="A619">
            <v>1110</v>
          </cell>
          <cell r="B619">
            <v>76052432</v>
          </cell>
          <cell r="C619" t="str">
            <v>0</v>
          </cell>
          <cell r="D619">
            <v>76052432</v>
          </cell>
        </row>
        <row r="620">
          <cell r="A620">
            <v>1111</v>
          </cell>
          <cell r="B620">
            <v>5531</v>
          </cell>
          <cell r="C620" t="str">
            <v>0</v>
          </cell>
          <cell r="D620">
            <v>5531</v>
          </cell>
        </row>
        <row r="621">
          <cell r="A621">
            <v>1112</v>
          </cell>
          <cell r="B621">
            <v>32524</v>
          </cell>
          <cell r="C621" t="str">
            <v>0</v>
          </cell>
          <cell r="D621">
            <v>32524</v>
          </cell>
        </row>
        <row r="622">
          <cell r="A622">
            <v>1113</v>
          </cell>
          <cell r="B622">
            <v>26390</v>
          </cell>
          <cell r="C622" t="str">
            <v>0</v>
          </cell>
          <cell r="D622">
            <v>26390</v>
          </cell>
        </row>
        <row r="623">
          <cell r="A623">
            <v>1114</v>
          </cell>
          <cell r="B623">
            <v>5504</v>
          </cell>
          <cell r="C623" t="str">
            <v>0</v>
          </cell>
          <cell r="D623">
            <v>5504</v>
          </cell>
        </row>
        <row r="624">
          <cell r="A624">
            <v>1115</v>
          </cell>
          <cell r="B624">
            <v>28853</v>
          </cell>
          <cell r="C624" t="str">
            <v>0</v>
          </cell>
          <cell r="D624">
            <v>28853</v>
          </cell>
        </row>
        <row r="625">
          <cell r="A625">
            <v>1116</v>
          </cell>
          <cell r="B625">
            <v>51071931</v>
          </cell>
          <cell r="C625" t="str">
            <v>0</v>
          </cell>
          <cell r="D625">
            <v>51071931</v>
          </cell>
        </row>
        <row r="626">
          <cell r="A626">
            <v>1117</v>
          </cell>
          <cell r="B626">
            <v>3607</v>
          </cell>
          <cell r="C626" t="str">
            <v>0</v>
          </cell>
          <cell r="D626">
            <v>3607</v>
          </cell>
        </row>
        <row r="627">
          <cell r="A627">
            <v>1118</v>
          </cell>
          <cell r="B627">
            <v>19142</v>
          </cell>
          <cell r="C627" t="str">
            <v>0</v>
          </cell>
          <cell r="D627">
            <v>19142</v>
          </cell>
        </row>
        <row r="628">
          <cell r="A628">
            <v>1119</v>
          </cell>
          <cell r="B628">
            <v>16322</v>
          </cell>
          <cell r="C628" t="str">
            <v>0</v>
          </cell>
          <cell r="D628">
            <v>16322</v>
          </cell>
        </row>
        <row r="629">
          <cell r="A629">
            <v>1120</v>
          </cell>
          <cell r="B629">
            <v>4891</v>
          </cell>
          <cell r="C629" t="str">
            <v>0</v>
          </cell>
          <cell r="D629">
            <v>4891</v>
          </cell>
        </row>
        <row r="630">
          <cell r="A630">
            <v>1121</v>
          </cell>
          <cell r="B630">
            <v>17876</v>
          </cell>
          <cell r="C630" t="str">
            <v>0</v>
          </cell>
          <cell r="D630">
            <v>17876</v>
          </cell>
        </row>
        <row r="631">
          <cell r="A631">
            <v>1122</v>
          </cell>
          <cell r="B631">
            <v>26830993</v>
          </cell>
          <cell r="C631" t="str">
            <v>0</v>
          </cell>
          <cell r="D631">
            <v>26830993</v>
          </cell>
        </row>
        <row r="632">
          <cell r="A632">
            <v>1123</v>
          </cell>
          <cell r="B632">
            <v>3212</v>
          </cell>
          <cell r="C632" t="str">
            <v>0</v>
          </cell>
          <cell r="D632">
            <v>3212</v>
          </cell>
        </row>
        <row r="633">
          <cell r="A633">
            <v>1124</v>
          </cell>
          <cell r="B633">
            <v>14463</v>
          </cell>
          <cell r="C633" t="str">
            <v>0</v>
          </cell>
          <cell r="D633">
            <v>14463</v>
          </cell>
        </row>
        <row r="634">
          <cell r="A634">
            <v>1125</v>
          </cell>
          <cell r="B634">
            <v>10068</v>
          </cell>
          <cell r="C634" t="str">
            <v>0</v>
          </cell>
          <cell r="D634">
            <v>10068</v>
          </cell>
        </row>
        <row r="635">
          <cell r="A635">
            <v>1126</v>
          </cell>
          <cell r="B635">
            <v>613</v>
          </cell>
          <cell r="C635" t="str">
            <v>0</v>
          </cell>
          <cell r="D635">
            <v>613</v>
          </cell>
        </row>
        <row r="636">
          <cell r="A636">
            <v>1127</v>
          </cell>
          <cell r="B636">
            <v>10977</v>
          </cell>
          <cell r="C636" t="str">
            <v>0</v>
          </cell>
          <cell r="D636">
            <v>10977</v>
          </cell>
        </row>
        <row r="637">
          <cell r="A637">
            <v>1128</v>
          </cell>
          <cell r="B637">
            <v>24240938</v>
          </cell>
          <cell r="C637" t="str">
            <v>0</v>
          </cell>
          <cell r="D637">
            <v>24240938</v>
          </cell>
        </row>
        <row r="638">
          <cell r="A638">
            <v>1129</v>
          </cell>
          <cell r="B638">
            <v>395</v>
          </cell>
          <cell r="C638" t="str">
            <v>0</v>
          </cell>
          <cell r="D638">
            <v>395</v>
          </cell>
        </row>
        <row r="639">
          <cell r="A639">
            <v>1130</v>
          </cell>
          <cell r="B639">
            <v>4679</v>
          </cell>
          <cell r="C639" t="str">
            <v>0</v>
          </cell>
          <cell r="D639">
            <v>4679</v>
          </cell>
        </row>
        <row r="640">
          <cell r="A640">
            <v>1131</v>
          </cell>
          <cell r="B640">
            <v>5777</v>
          </cell>
          <cell r="C640" t="str">
            <v>0</v>
          </cell>
          <cell r="D640">
            <v>5777</v>
          </cell>
        </row>
        <row r="641">
          <cell r="A641">
            <v>1132</v>
          </cell>
          <cell r="B641">
            <v>118</v>
          </cell>
          <cell r="C641" t="str">
            <v>0</v>
          </cell>
          <cell r="D641">
            <v>118</v>
          </cell>
        </row>
        <row r="642">
          <cell r="A642">
            <v>1133</v>
          </cell>
          <cell r="B642">
            <v>6562</v>
          </cell>
          <cell r="C642" t="str">
            <v>0</v>
          </cell>
          <cell r="D642">
            <v>6562</v>
          </cell>
        </row>
        <row r="643">
          <cell r="A643">
            <v>1134</v>
          </cell>
          <cell r="B643">
            <v>16673523</v>
          </cell>
          <cell r="C643" t="str">
            <v>0</v>
          </cell>
          <cell r="D643">
            <v>16673523</v>
          </cell>
        </row>
        <row r="644">
          <cell r="A644">
            <v>1135</v>
          </cell>
          <cell r="B644">
            <v>52</v>
          </cell>
          <cell r="C644" t="str">
            <v>0</v>
          </cell>
          <cell r="D644">
            <v>52</v>
          </cell>
        </row>
        <row r="645">
          <cell r="A645">
            <v>1136</v>
          </cell>
          <cell r="B645">
            <v>2810</v>
          </cell>
          <cell r="C645" t="str">
            <v>0</v>
          </cell>
          <cell r="D645">
            <v>2810</v>
          </cell>
        </row>
        <row r="646">
          <cell r="A646">
            <v>1137</v>
          </cell>
          <cell r="B646">
            <v>4291</v>
          </cell>
          <cell r="C646" t="str">
            <v>0</v>
          </cell>
          <cell r="D646">
            <v>4291</v>
          </cell>
        </row>
        <row r="647">
          <cell r="A647">
            <v>1138</v>
          </cell>
          <cell r="B647">
            <v>495</v>
          </cell>
          <cell r="C647" t="str">
            <v>0</v>
          </cell>
          <cell r="D647">
            <v>495</v>
          </cell>
        </row>
        <row r="648">
          <cell r="A648">
            <v>1139</v>
          </cell>
          <cell r="B648">
            <v>4415</v>
          </cell>
          <cell r="C648" t="str">
            <v>0</v>
          </cell>
          <cell r="D648">
            <v>4415</v>
          </cell>
        </row>
        <row r="649">
          <cell r="A649">
            <v>1140</v>
          </cell>
          <cell r="B649">
            <v>7567415</v>
          </cell>
          <cell r="C649" t="str">
            <v>0</v>
          </cell>
          <cell r="D649">
            <v>7567415</v>
          </cell>
        </row>
        <row r="650">
          <cell r="A650">
            <v>1141</v>
          </cell>
          <cell r="B650">
            <v>343</v>
          </cell>
          <cell r="C650" t="str">
            <v>0</v>
          </cell>
          <cell r="D650">
            <v>343</v>
          </cell>
        </row>
        <row r="651">
          <cell r="A651">
            <v>1142</v>
          </cell>
          <cell r="B651">
            <v>1869</v>
          </cell>
          <cell r="C651" t="str">
            <v>0</v>
          </cell>
          <cell r="D651">
            <v>1869</v>
          </cell>
        </row>
        <row r="652">
          <cell r="A652">
            <v>1143</v>
          </cell>
          <cell r="B652">
            <v>3029</v>
          </cell>
          <cell r="C652" t="str">
            <v>0</v>
          </cell>
          <cell r="D652">
            <v>3029</v>
          </cell>
        </row>
        <row r="653">
          <cell r="A653">
            <v>1144</v>
          </cell>
          <cell r="B653">
            <v>1306</v>
          </cell>
          <cell r="C653" t="str">
            <v>0</v>
          </cell>
          <cell r="D653">
            <v>1306</v>
          </cell>
        </row>
        <row r="654">
          <cell r="A654">
            <v>1145</v>
          </cell>
          <cell r="B654">
            <v>3151</v>
          </cell>
          <cell r="C654" t="str">
            <v>0</v>
          </cell>
          <cell r="D654">
            <v>3151</v>
          </cell>
        </row>
        <row r="655">
          <cell r="A655">
            <v>1146</v>
          </cell>
          <cell r="B655">
            <v>7223161</v>
          </cell>
          <cell r="C655" t="str">
            <v>0</v>
          </cell>
          <cell r="D655">
            <v>7223161</v>
          </cell>
        </row>
        <row r="656">
          <cell r="A656">
            <v>1147</v>
          </cell>
          <cell r="B656">
            <v>1077</v>
          </cell>
          <cell r="C656" t="str">
            <v>0</v>
          </cell>
          <cell r="D656">
            <v>1077</v>
          </cell>
        </row>
        <row r="657">
          <cell r="A657">
            <v>1148</v>
          </cell>
          <cell r="B657">
            <v>2946</v>
          </cell>
          <cell r="C657" t="str">
            <v>0</v>
          </cell>
          <cell r="D657">
            <v>2946</v>
          </cell>
        </row>
        <row r="658">
          <cell r="A658">
            <v>1149</v>
          </cell>
          <cell r="B658">
            <v>8836</v>
          </cell>
          <cell r="C658" t="str">
            <v>0</v>
          </cell>
          <cell r="D658">
            <v>8836</v>
          </cell>
        </row>
        <row r="659">
          <cell r="A659">
            <v>1150</v>
          </cell>
          <cell r="B659">
            <v>668</v>
          </cell>
          <cell r="C659" t="str">
            <v>0</v>
          </cell>
          <cell r="D659">
            <v>668</v>
          </cell>
        </row>
        <row r="660">
          <cell r="A660">
            <v>1151</v>
          </cell>
          <cell r="B660">
            <v>9253</v>
          </cell>
          <cell r="C660" t="str">
            <v>0</v>
          </cell>
          <cell r="D660">
            <v>9253</v>
          </cell>
        </row>
        <row r="661">
          <cell r="A661">
            <v>1152</v>
          </cell>
          <cell r="B661">
            <v>14337908</v>
          </cell>
          <cell r="C661" t="str">
            <v>0</v>
          </cell>
          <cell r="D661">
            <v>14337908</v>
          </cell>
        </row>
        <row r="662">
          <cell r="A662">
            <v>1153</v>
          </cell>
          <cell r="B662">
            <v>661</v>
          </cell>
          <cell r="C662" t="str">
            <v>0</v>
          </cell>
          <cell r="D662">
            <v>661</v>
          </cell>
        </row>
        <row r="663">
          <cell r="A663">
            <v>1154</v>
          </cell>
          <cell r="B663">
            <v>8856</v>
          </cell>
          <cell r="C663" t="str">
            <v>0</v>
          </cell>
          <cell r="D663">
            <v>8856</v>
          </cell>
        </row>
        <row r="664">
          <cell r="A664">
            <v>1155</v>
          </cell>
          <cell r="B664">
            <v>2509</v>
          </cell>
          <cell r="C664" t="str">
            <v>0</v>
          </cell>
          <cell r="D664">
            <v>2509</v>
          </cell>
        </row>
        <row r="665">
          <cell r="A665">
            <v>1156</v>
          </cell>
          <cell r="B665">
            <v>190</v>
          </cell>
          <cell r="C665" t="str">
            <v>0</v>
          </cell>
          <cell r="D665">
            <v>190</v>
          </cell>
        </row>
        <row r="666">
          <cell r="A666">
            <v>1157</v>
          </cell>
          <cell r="B666">
            <v>2522</v>
          </cell>
          <cell r="C666" t="str">
            <v>0</v>
          </cell>
          <cell r="D666">
            <v>2522</v>
          </cell>
        </row>
        <row r="667">
          <cell r="A667">
            <v>1158</v>
          </cell>
          <cell r="B667">
            <v>3419432</v>
          </cell>
          <cell r="C667" t="str">
            <v>0</v>
          </cell>
          <cell r="D667">
            <v>3419432</v>
          </cell>
        </row>
        <row r="668">
          <cell r="A668">
            <v>1159</v>
          </cell>
          <cell r="B668">
            <v>186</v>
          </cell>
          <cell r="C668" t="str">
            <v>0</v>
          </cell>
          <cell r="D668">
            <v>186</v>
          </cell>
        </row>
        <row r="669">
          <cell r="A669">
            <v>1160</v>
          </cell>
          <cell r="B669">
            <v>1580</v>
          </cell>
          <cell r="C669" t="str">
            <v>0</v>
          </cell>
          <cell r="D669">
            <v>1580</v>
          </cell>
        </row>
        <row r="670">
          <cell r="A670">
            <v>1161</v>
          </cell>
          <cell r="B670">
            <v>15470</v>
          </cell>
          <cell r="C670" t="str">
            <v>0</v>
          </cell>
          <cell r="D670">
            <v>15470</v>
          </cell>
        </row>
        <row r="671">
          <cell r="A671">
            <v>1162</v>
          </cell>
          <cell r="B671">
            <v>1004</v>
          </cell>
          <cell r="C671" t="str">
            <v>0</v>
          </cell>
          <cell r="D671">
            <v>1004</v>
          </cell>
        </row>
        <row r="672">
          <cell r="A672">
            <v>1163</v>
          </cell>
          <cell r="B672">
            <v>16596</v>
          </cell>
          <cell r="C672" t="str">
            <v>0</v>
          </cell>
          <cell r="D672">
            <v>16596</v>
          </cell>
        </row>
        <row r="673">
          <cell r="A673">
            <v>1164</v>
          </cell>
          <cell r="B673">
            <v>8762527</v>
          </cell>
          <cell r="C673" t="str">
            <v>0</v>
          </cell>
          <cell r="D673">
            <v>8762527</v>
          </cell>
        </row>
        <row r="674">
          <cell r="A674">
            <v>1165</v>
          </cell>
          <cell r="B674">
            <v>0</v>
          </cell>
          <cell r="C674">
            <v>0</v>
          </cell>
          <cell r="D674">
            <v>0</v>
          </cell>
        </row>
        <row r="675">
          <cell r="A675">
            <v>1166</v>
          </cell>
          <cell r="B675">
            <v>4221</v>
          </cell>
          <cell r="C675" t="str">
            <v>0</v>
          </cell>
          <cell r="D675">
            <v>4221</v>
          </cell>
        </row>
        <row r="676">
          <cell r="A676">
            <v>1167</v>
          </cell>
          <cell r="B676">
            <v>808</v>
          </cell>
          <cell r="C676" t="str">
            <v>0</v>
          </cell>
          <cell r="D676">
            <v>808</v>
          </cell>
        </row>
        <row r="677">
          <cell r="A677">
            <v>1168</v>
          </cell>
          <cell r="B677">
            <v>51</v>
          </cell>
          <cell r="C677" t="str">
            <v>0</v>
          </cell>
          <cell r="D677">
            <v>51</v>
          </cell>
        </row>
        <row r="678">
          <cell r="A678">
            <v>1169</v>
          </cell>
          <cell r="B678">
            <v>849</v>
          </cell>
          <cell r="C678" t="str">
            <v>0</v>
          </cell>
          <cell r="D678">
            <v>849</v>
          </cell>
        </row>
        <row r="679">
          <cell r="A679">
            <v>1170</v>
          </cell>
          <cell r="B679">
            <v>749475</v>
          </cell>
          <cell r="C679" t="str">
            <v>0</v>
          </cell>
          <cell r="D679">
            <v>749475</v>
          </cell>
        </row>
        <row r="680">
          <cell r="A680">
            <v>1171</v>
          </cell>
          <cell r="B680">
            <v>0</v>
          </cell>
          <cell r="C680">
            <v>0</v>
          </cell>
          <cell r="D680">
            <v>0</v>
          </cell>
        </row>
        <row r="681">
          <cell r="A681">
            <v>1172</v>
          </cell>
          <cell r="B681">
            <v>139</v>
          </cell>
          <cell r="C681" t="str">
            <v>0</v>
          </cell>
          <cell r="D681">
            <v>139</v>
          </cell>
        </row>
        <row r="682">
          <cell r="A682">
            <v>1173</v>
          </cell>
          <cell r="B682">
            <v>4473</v>
          </cell>
          <cell r="C682" t="str">
            <v>0</v>
          </cell>
          <cell r="D682">
            <v>4473</v>
          </cell>
        </row>
        <row r="683">
          <cell r="A683">
            <v>1174</v>
          </cell>
          <cell r="B683">
            <v>952</v>
          </cell>
          <cell r="C683" t="str">
            <v>0</v>
          </cell>
          <cell r="D683">
            <v>952</v>
          </cell>
        </row>
        <row r="684">
          <cell r="A684">
            <v>1175</v>
          </cell>
          <cell r="B684">
            <v>5555</v>
          </cell>
          <cell r="C684" t="str">
            <v>0</v>
          </cell>
          <cell r="D684">
            <v>5555</v>
          </cell>
        </row>
        <row r="685">
          <cell r="A685">
            <v>1176</v>
          </cell>
          <cell r="B685">
            <v>3811687</v>
          </cell>
          <cell r="C685" t="str">
            <v>0</v>
          </cell>
          <cell r="D685">
            <v>3811687</v>
          </cell>
        </row>
        <row r="686">
          <cell r="A686">
            <v>1177</v>
          </cell>
          <cell r="B686">
            <v>0</v>
          </cell>
          <cell r="C686">
            <v>0</v>
          </cell>
          <cell r="D686">
            <v>0</v>
          </cell>
        </row>
        <row r="687">
          <cell r="A687">
            <v>1178</v>
          </cell>
          <cell r="B687">
            <v>3618</v>
          </cell>
          <cell r="C687" t="str">
            <v>0</v>
          </cell>
          <cell r="D687">
            <v>3618</v>
          </cell>
        </row>
        <row r="688">
          <cell r="A688">
            <v>1179</v>
          </cell>
          <cell r="B688">
            <v>10189</v>
          </cell>
          <cell r="C688" t="str">
            <v>0</v>
          </cell>
          <cell r="D688">
            <v>10189</v>
          </cell>
        </row>
        <row r="689">
          <cell r="A689">
            <v>1180</v>
          </cell>
          <cell r="B689">
            <v>1</v>
          </cell>
          <cell r="C689" t="str">
            <v>0</v>
          </cell>
          <cell r="D689">
            <v>1</v>
          </cell>
        </row>
        <row r="690">
          <cell r="A690">
            <v>1181</v>
          </cell>
          <cell r="B690">
            <v>10192</v>
          </cell>
          <cell r="C690" t="str">
            <v>0</v>
          </cell>
          <cell r="D690">
            <v>10192</v>
          </cell>
        </row>
        <row r="691">
          <cell r="A691">
            <v>1182</v>
          </cell>
          <cell r="B691">
            <v>4201365</v>
          </cell>
          <cell r="C691" t="str">
            <v>0</v>
          </cell>
          <cell r="D691">
            <v>4201365</v>
          </cell>
        </row>
        <row r="692">
          <cell r="A692">
            <v>1183</v>
          </cell>
          <cell r="B692">
            <v>0</v>
          </cell>
          <cell r="C692">
            <v>0</v>
          </cell>
          <cell r="D692">
            <v>0</v>
          </cell>
        </row>
        <row r="693">
          <cell r="A693">
            <v>1184</v>
          </cell>
          <cell r="B693">
            <v>464</v>
          </cell>
          <cell r="C693" t="str">
            <v>0</v>
          </cell>
          <cell r="D693">
            <v>464</v>
          </cell>
        </row>
        <row r="694">
          <cell r="A694">
            <v>1201</v>
          </cell>
          <cell r="B694">
            <v>1478652</v>
          </cell>
          <cell r="C694" t="str">
            <v>0</v>
          </cell>
          <cell r="D694">
            <v>1478652</v>
          </cell>
        </row>
        <row r="695">
          <cell r="A695">
            <v>1202</v>
          </cell>
          <cell r="B695">
            <v>1461310</v>
          </cell>
          <cell r="C695" t="str">
            <v>0</v>
          </cell>
          <cell r="D695">
            <v>1461310</v>
          </cell>
        </row>
        <row r="696">
          <cell r="A696">
            <v>1203</v>
          </cell>
          <cell r="B696">
            <v>5219616</v>
          </cell>
          <cell r="C696" t="str">
            <v>0</v>
          </cell>
          <cell r="D696">
            <v>5219616</v>
          </cell>
        </row>
        <row r="697">
          <cell r="A697">
            <v>1204</v>
          </cell>
          <cell r="B697">
            <v>0</v>
          </cell>
          <cell r="C697">
            <v>0</v>
          </cell>
          <cell r="D697">
            <v>0</v>
          </cell>
        </row>
        <row r="698">
          <cell r="A698">
            <v>1205</v>
          </cell>
          <cell r="B698">
            <v>515182</v>
          </cell>
          <cell r="C698" t="str">
            <v>0</v>
          </cell>
          <cell r="D698">
            <v>515182</v>
          </cell>
        </row>
        <row r="699">
          <cell r="A699">
            <v>1206</v>
          </cell>
          <cell r="B699">
            <v>103051</v>
          </cell>
          <cell r="C699" t="str">
            <v>0</v>
          </cell>
          <cell r="D699">
            <v>103051</v>
          </cell>
        </row>
        <row r="700">
          <cell r="A700">
            <v>1207</v>
          </cell>
          <cell r="B700">
            <v>81307</v>
          </cell>
          <cell r="C700" t="str">
            <v>0</v>
          </cell>
          <cell r="D700">
            <v>81307</v>
          </cell>
        </row>
        <row r="701">
          <cell r="A701">
            <v>1208</v>
          </cell>
          <cell r="B701">
            <v>718232</v>
          </cell>
          <cell r="C701" t="str">
            <v>0</v>
          </cell>
          <cell r="D701">
            <v>718232</v>
          </cell>
        </row>
        <row r="702">
          <cell r="A702">
            <v>1209</v>
          </cell>
          <cell r="B702">
            <v>0</v>
          </cell>
          <cell r="C702">
            <v>0</v>
          </cell>
          <cell r="D702">
            <v>0</v>
          </cell>
        </row>
        <row r="703">
          <cell r="A703">
            <v>1210</v>
          </cell>
          <cell r="B703">
            <v>265839</v>
          </cell>
          <cell r="C703" t="str">
            <v>0</v>
          </cell>
          <cell r="D703">
            <v>265839</v>
          </cell>
        </row>
        <row r="704">
          <cell r="A704">
            <v>1211</v>
          </cell>
          <cell r="B704">
            <v>335792</v>
          </cell>
          <cell r="C704" t="str">
            <v>0</v>
          </cell>
          <cell r="D704">
            <v>335792</v>
          </cell>
        </row>
        <row r="705">
          <cell r="A705">
            <v>1212</v>
          </cell>
          <cell r="B705">
            <v>340582</v>
          </cell>
          <cell r="C705" t="str">
            <v>0</v>
          </cell>
          <cell r="D705">
            <v>340582</v>
          </cell>
        </row>
        <row r="706">
          <cell r="A706">
            <v>1213</v>
          </cell>
          <cell r="B706">
            <v>1676455</v>
          </cell>
          <cell r="C706" t="str">
            <v>0</v>
          </cell>
          <cell r="D706">
            <v>1676455</v>
          </cell>
        </row>
        <row r="707">
          <cell r="A707">
            <v>1214</v>
          </cell>
          <cell r="B707">
            <v>0</v>
          </cell>
          <cell r="C707">
            <v>0</v>
          </cell>
          <cell r="D707">
            <v>0</v>
          </cell>
        </row>
        <row r="708">
          <cell r="A708">
            <v>1215</v>
          </cell>
          <cell r="B708">
            <v>139707</v>
          </cell>
          <cell r="C708" t="str">
            <v>0</v>
          </cell>
          <cell r="D708">
            <v>139707</v>
          </cell>
        </row>
        <row r="709">
          <cell r="A709">
            <v>1216</v>
          </cell>
          <cell r="B709">
            <v>1039809</v>
          </cell>
          <cell r="C709" t="str">
            <v>0</v>
          </cell>
          <cell r="D709">
            <v>1039809</v>
          </cell>
        </row>
        <row r="710">
          <cell r="A710">
            <v>1217</v>
          </cell>
          <cell r="B710">
            <v>1039421</v>
          </cell>
          <cell r="C710" t="str">
            <v>0</v>
          </cell>
          <cell r="D710">
            <v>1039421</v>
          </cell>
        </row>
        <row r="711">
          <cell r="A711">
            <v>1218</v>
          </cell>
          <cell r="B711">
            <v>2824929</v>
          </cell>
          <cell r="C711" t="str">
            <v>0</v>
          </cell>
          <cell r="D711">
            <v>2824929</v>
          </cell>
        </row>
        <row r="712">
          <cell r="A712">
            <v>1219</v>
          </cell>
          <cell r="B712">
            <v>0</v>
          </cell>
          <cell r="C712">
            <v>0</v>
          </cell>
          <cell r="D712">
            <v>0</v>
          </cell>
        </row>
        <row r="713">
          <cell r="A713">
            <v>1220</v>
          </cell>
          <cell r="B713">
            <v>109636</v>
          </cell>
          <cell r="C713" t="str">
            <v>0</v>
          </cell>
          <cell r="D713">
            <v>109636</v>
          </cell>
        </row>
        <row r="714">
          <cell r="A714">
            <v>1301</v>
          </cell>
          <cell r="B714">
            <v>4378535</v>
          </cell>
          <cell r="C714" t="str">
            <v>0</v>
          </cell>
          <cell r="D714">
            <v>4378535</v>
          </cell>
        </row>
        <row r="715">
          <cell r="A715">
            <v>1302</v>
          </cell>
          <cell r="B715">
            <v>3404536</v>
          </cell>
          <cell r="C715" t="str">
            <v>0</v>
          </cell>
          <cell r="D715">
            <v>3404536</v>
          </cell>
        </row>
        <row r="716">
          <cell r="A716">
            <v>1303</v>
          </cell>
          <cell r="B716">
            <v>973999</v>
          </cell>
          <cell r="C716" t="str">
            <v>0</v>
          </cell>
          <cell r="D716">
            <v>973999</v>
          </cell>
        </row>
        <row r="717">
          <cell r="A717">
            <v>1304</v>
          </cell>
          <cell r="B717">
            <v>3607878</v>
          </cell>
          <cell r="C717" t="str">
            <v>0</v>
          </cell>
          <cell r="D717">
            <v>3607878</v>
          </cell>
        </row>
        <row r="718">
          <cell r="A718">
            <v>1305</v>
          </cell>
          <cell r="B718">
            <v>3388575</v>
          </cell>
          <cell r="C718" t="str">
            <v>0</v>
          </cell>
          <cell r="D718">
            <v>3388575</v>
          </cell>
        </row>
        <row r="719">
          <cell r="A719">
            <v>1306</v>
          </cell>
          <cell r="B719">
            <v>219303</v>
          </cell>
          <cell r="C719" t="str">
            <v>0</v>
          </cell>
          <cell r="D719">
            <v>219303</v>
          </cell>
        </row>
        <row r="720">
          <cell r="A720">
            <v>1307</v>
          </cell>
          <cell r="B720">
            <v>1057973</v>
          </cell>
          <cell r="C720" t="str">
            <v>0</v>
          </cell>
          <cell r="D720">
            <v>1057973</v>
          </cell>
        </row>
        <row r="721">
          <cell r="A721">
            <v>1308</v>
          </cell>
          <cell r="B721">
            <v>1006387</v>
          </cell>
          <cell r="C721" t="str">
            <v>0</v>
          </cell>
          <cell r="D721">
            <v>1006387</v>
          </cell>
        </row>
        <row r="722">
          <cell r="A722">
            <v>1309</v>
          </cell>
          <cell r="B722">
            <v>51586</v>
          </cell>
          <cell r="C722" t="str">
            <v>0</v>
          </cell>
          <cell r="D722">
            <v>51586</v>
          </cell>
        </row>
        <row r="723">
          <cell r="A723">
            <v>1310</v>
          </cell>
          <cell r="B723">
            <v>2549905</v>
          </cell>
          <cell r="C723" t="str">
            <v>0</v>
          </cell>
          <cell r="D723">
            <v>2549905</v>
          </cell>
        </row>
        <row r="724">
          <cell r="A724">
            <v>1311</v>
          </cell>
          <cell r="B724">
            <v>2382188</v>
          </cell>
          <cell r="C724" t="str">
            <v>0</v>
          </cell>
          <cell r="D724">
            <v>2382188</v>
          </cell>
        </row>
        <row r="725">
          <cell r="A725">
            <v>1312</v>
          </cell>
          <cell r="B725">
            <v>167717</v>
          </cell>
          <cell r="C725" t="str">
            <v>0</v>
          </cell>
          <cell r="D725">
            <v>167717</v>
          </cell>
        </row>
        <row r="726">
          <cell r="A726">
            <v>1313</v>
          </cell>
          <cell r="B726">
            <v>770657</v>
          </cell>
          <cell r="C726" t="str">
            <v>0</v>
          </cell>
          <cell r="D726">
            <v>770657</v>
          </cell>
        </row>
        <row r="727">
          <cell r="A727">
            <v>1314</v>
          </cell>
          <cell r="B727">
            <v>15961</v>
          </cell>
          <cell r="C727" t="str">
            <v>0</v>
          </cell>
          <cell r="D727">
            <v>15961</v>
          </cell>
        </row>
        <row r="728">
          <cell r="A728">
            <v>1315</v>
          </cell>
          <cell r="B728">
            <v>754696</v>
          </cell>
          <cell r="C728" t="str">
            <v>0</v>
          </cell>
          <cell r="D728">
            <v>754696</v>
          </cell>
        </row>
        <row r="729">
          <cell r="A729">
            <v>1401</v>
          </cell>
          <cell r="B729">
            <v>4282</v>
          </cell>
          <cell r="C729" t="str">
            <v>0</v>
          </cell>
          <cell r="D729">
            <v>4282</v>
          </cell>
        </row>
        <row r="730">
          <cell r="A730">
            <v>1402</v>
          </cell>
          <cell r="B730">
            <v>520</v>
          </cell>
          <cell r="C730" t="str">
            <v>0</v>
          </cell>
          <cell r="D730">
            <v>520</v>
          </cell>
        </row>
        <row r="731">
          <cell r="A731">
            <v>1403</v>
          </cell>
          <cell r="B731">
            <v>329</v>
          </cell>
          <cell r="C731" t="str">
            <v>0</v>
          </cell>
          <cell r="D731">
            <v>329</v>
          </cell>
        </row>
        <row r="732">
          <cell r="A732">
            <v>1404</v>
          </cell>
          <cell r="B732">
            <v>51</v>
          </cell>
          <cell r="C732" t="str">
            <v>0</v>
          </cell>
          <cell r="D732">
            <v>51</v>
          </cell>
        </row>
        <row r="733">
          <cell r="A733">
            <v>1405</v>
          </cell>
          <cell r="B733">
            <v>100</v>
          </cell>
          <cell r="C733" t="str">
            <v>0</v>
          </cell>
          <cell r="D733">
            <v>100</v>
          </cell>
        </row>
        <row r="734">
          <cell r="A734">
            <v>1406</v>
          </cell>
          <cell r="B734">
            <v>494</v>
          </cell>
          <cell r="C734" t="str">
            <v>0</v>
          </cell>
          <cell r="D734">
            <v>494</v>
          </cell>
        </row>
        <row r="735">
          <cell r="A735">
            <v>1407</v>
          </cell>
          <cell r="B735">
            <v>134</v>
          </cell>
          <cell r="C735" t="str">
            <v>0</v>
          </cell>
          <cell r="D735">
            <v>134</v>
          </cell>
        </row>
        <row r="736">
          <cell r="A736">
            <v>1408</v>
          </cell>
          <cell r="B736">
            <v>2654</v>
          </cell>
          <cell r="C736" t="str">
            <v>0</v>
          </cell>
          <cell r="D736">
            <v>2654</v>
          </cell>
        </row>
        <row r="737">
          <cell r="A737">
            <v>1501</v>
          </cell>
          <cell r="B737">
            <v>87512</v>
          </cell>
          <cell r="C737" t="str">
            <v>0</v>
          </cell>
          <cell r="D737">
            <v>87512</v>
          </cell>
        </row>
        <row r="738">
          <cell r="A738">
            <v>1502</v>
          </cell>
          <cell r="B738">
            <v>329302</v>
          </cell>
          <cell r="C738" t="str">
            <v>0</v>
          </cell>
          <cell r="D738">
            <v>329302</v>
          </cell>
        </row>
        <row r="739">
          <cell r="A739">
            <v>1503</v>
          </cell>
          <cell r="B739">
            <v>11906</v>
          </cell>
          <cell r="C739" t="str">
            <v>0</v>
          </cell>
          <cell r="D739">
            <v>11906</v>
          </cell>
        </row>
        <row r="740">
          <cell r="A740">
            <v>1504</v>
          </cell>
          <cell r="B740">
            <v>240305</v>
          </cell>
          <cell r="C740" t="str">
            <v>0</v>
          </cell>
          <cell r="D740">
            <v>240305</v>
          </cell>
        </row>
        <row r="741">
          <cell r="A741">
            <v>1505</v>
          </cell>
          <cell r="B741">
            <v>642288</v>
          </cell>
          <cell r="C741" t="str">
            <v>0</v>
          </cell>
          <cell r="D741">
            <v>642288</v>
          </cell>
        </row>
        <row r="742">
          <cell r="A742">
            <v>1506</v>
          </cell>
          <cell r="B742">
            <v>110226</v>
          </cell>
          <cell r="C742" t="str">
            <v>0</v>
          </cell>
          <cell r="D742">
            <v>110226</v>
          </cell>
        </row>
        <row r="743">
          <cell r="A743">
            <v>1507</v>
          </cell>
          <cell r="B743">
            <v>2937</v>
          </cell>
          <cell r="C743" t="str">
            <v>0</v>
          </cell>
          <cell r="D743">
            <v>2937</v>
          </cell>
        </row>
        <row r="744">
          <cell r="A744">
            <v>1508</v>
          </cell>
          <cell r="B744">
            <v>9381</v>
          </cell>
          <cell r="C744" t="str">
            <v>0</v>
          </cell>
          <cell r="D744">
            <v>9381</v>
          </cell>
        </row>
        <row r="745">
          <cell r="A745">
            <v>1509</v>
          </cell>
          <cell r="B745">
            <v>20947</v>
          </cell>
          <cell r="C745" t="str">
            <v>0</v>
          </cell>
          <cell r="D745">
            <v>20947</v>
          </cell>
        </row>
        <row r="746">
          <cell r="A746">
            <v>1510</v>
          </cell>
          <cell r="B746">
            <v>193</v>
          </cell>
          <cell r="C746" t="str">
            <v>0</v>
          </cell>
          <cell r="D746">
            <v>193</v>
          </cell>
        </row>
        <row r="747">
          <cell r="A747">
            <v>1511</v>
          </cell>
          <cell r="B747">
            <v>38171</v>
          </cell>
          <cell r="C747" t="str">
            <v>0</v>
          </cell>
          <cell r="D747">
            <v>38171</v>
          </cell>
        </row>
        <row r="748">
          <cell r="A748">
            <v>1512</v>
          </cell>
          <cell r="B748">
            <v>33021</v>
          </cell>
          <cell r="C748" t="str">
            <v>0</v>
          </cell>
          <cell r="D748">
            <v>33021</v>
          </cell>
        </row>
        <row r="749">
          <cell r="A749">
            <v>1513</v>
          </cell>
          <cell r="B749">
            <v>4121</v>
          </cell>
          <cell r="C749" t="str">
            <v>0</v>
          </cell>
          <cell r="D749">
            <v>4121</v>
          </cell>
        </row>
        <row r="750">
          <cell r="A750">
            <v>1514</v>
          </cell>
          <cell r="B750">
            <v>0</v>
          </cell>
          <cell r="C750">
            <v>0</v>
          </cell>
          <cell r="D750">
            <v>0</v>
          </cell>
        </row>
        <row r="751">
          <cell r="A751">
            <v>1515</v>
          </cell>
          <cell r="B751">
            <v>10573</v>
          </cell>
          <cell r="C751" t="str">
            <v>0</v>
          </cell>
          <cell r="D751">
            <v>10573</v>
          </cell>
        </row>
        <row r="752">
          <cell r="A752">
            <v>1516</v>
          </cell>
          <cell r="B752">
            <v>26933</v>
          </cell>
          <cell r="C752" t="str">
            <v>0</v>
          </cell>
          <cell r="D752">
            <v>26933</v>
          </cell>
        </row>
        <row r="753">
          <cell r="A753">
            <v>1517</v>
          </cell>
          <cell r="B753">
            <v>291</v>
          </cell>
          <cell r="C753" t="str">
            <v>0</v>
          </cell>
          <cell r="D753">
            <v>291</v>
          </cell>
        </row>
        <row r="754">
          <cell r="A754">
            <v>1518</v>
          </cell>
          <cell r="B754">
            <v>32492</v>
          </cell>
          <cell r="C754" t="str">
            <v>0</v>
          </cell>
          <cell r="D754">
            <v>32492</v>
          </cell>
        </row>
        <row r="755">
          <cell r="A755">
            <v>1519</v>
          </cell>
          <cell r="B755">
            <v>135528</v>
          </cell>
          <cell r="C755" t="str">
            <v>0</v>
          </cell>
          <cell r="D755">
            <v>135528</v>
          </cell>
        </row>
        <row r="756">
          <cell r="A756">
            <v>1520</v>
          </cell>
          <cell r="B756">
            <v>7573</v>
          </cell>
          <cell r="C756" t="str">
            <v>0</v>
          </cell>
          <cell r="D756">
            <v>7573</v>
          </cell>
        </row>
        <row r="757">
          <cell r="A757">
            <v>1521</v>
          </cell>
          <cell r="B757">
            <v>143</v>
          </cell>
          <cell r="C757" t="str">
            <v>0</v>
          </cell>
          <cell r="D757">
            <v>143</v>
          </cell>
        </row>
        <row r="758">
          <cell r="A758">
            <v>1522</v>
          </cell>
          <cell r="B758">
            <v>28072</v>
          </cell>
          <cell r="C758" t="str">
            <v>0</v>
          </cell>
          <cell r="D758">
            <v>28072</v>
          </cell>
        </row>
        <row r="759">
          <cell r="A759">
            <v>1523</v>
          </cell>
          <cell r="B759">
            <v>126258</v>
          </cell>
          <cell r="C759" t="str">
            <v>0</v>
          </cell>
          <cell r="D759">
            <v>126258</v>
          </cell>
        </row>
        <row r="760">
          <cell r="A760">
            <v>1524</v>
          </cell>
          <cell r="B760">
            <v>4629</v>
          </cell>
          <cell r="C760" t="str">
            <v>0</v>
          </cell>
          <cell r="D760">
            <v>4629</v>
          </cell>
        </row>
        <row r="761">
          <cell r="A761">
            <v>1525</v>
          </cell>
          <cell r="B761">
            <v>44326</v>
          </cell>
          <cell r="C761" t="str">
            <v>0</v>
          </cell>
          <cell r="D761">
            <v>44326</v>
          </cell>
        </row>
        <row r="762">
          <cell r="A762">
            <v>1526</v>
          </cell>
          <cell r="B762">
            <v>133918</v>
          </cell>
          <cell r="C762" t="str">
            <v>0</v>
          </cell>
          <cell r="D762">
            <v>133918</v>
          </cell>
        </row>
        <row r="763">
          <cell r="A763">
            <v>1527</v>
          </cell>
          <cell r="B763">
            <v>32679</v>
          </cell>
          <cell r="C763" t="str">
            <v>0</v>
          </cell>
          <cell r="D763">
            <v>32679</v>
          </cell>
        </row>
        <row r="764">
          <cell r="A764">
            <v>1528</v>
          </cell>
          <cell r="B764">
            <v>1059</v>
          </cell>
          <cell r="C764" t="str">
            <v>0</v>
          </cell>
          <cell r="D764">
            <v>1059</v>
          </cell>
        </row>
        <row r="765">
          <cell r="A765">
            <v>1529</v>
          </cell>
          <cell r="B765">
            <v>8095</v>
          </cell>
          <cell r="C765" t="str">
            <v>0</v>
          </cell>
          <cell r="D765">
            <v>8095</v>
          </cell>
        </row>
        <row r="766">
          <cell r="A766">
            <v>1530</v>
          </cell>
          <cell r="B766">
            <v>33192</v>
          </cell>
          <cell r="C766" t="str">
            <v>0</v>
          </cell>
          <cell r="D766">
            <v>33192</v>
          </cell>
        </row>
        <row r="767">
          <cell r="A767">
            <v>1531</v>
          </cell>
          <cell r="B767">
            <v>767</v>
          </cell>
          <cell r="C767" t="str">
            <v>0</v>
          </cell>
          <cell r="D767">
            <v>767</v>
          </cell>
        </row>
        <row r="768">
          <cell r="A768">
            <v>1532</v>
          </cell>
          <cell r="B768">
            <v>28443</v>
          </cell>
          <cell r="C768" t="str">
            <v>0</v>
          </cell>
          <cell r="D768">
            <v>28443</v>
          </cell>
        </row>
        <row r="769">
          <cell r="A769">
            <v>1533</v>
          </cell>
          <cell r="B769">
            <v>99872</v>
          </cell>
          <cell r="C769" t="str">
            <v>0</v>
          </cell>
          <cell r="D769">
            <v>99872</v>
          </cell>
        </row>
        <row r="770">
          <cell r="A770">
            <v>1534</v>
          </cell>
          <cell r="B770">
            <v>4070</v>
          </cell>
          <cell r="C770" t="str">
            <v>0</v>
          </cell>
          <cell r="D770">
            <v>4070</v>
          </cell>
        </row>
        <row r="771">
          <cell r="A771">
            <v>1535</v>
          </cell>
          <cell r="B771">
            <v>925</v>
          </cell>
          <cell r="C771" t="str">
            <v>0</v>
          </cell>
          <cell r="D771">
            <v>925</v>
          </cell>
        </row>
        <row r="772">
          <cell r="A772">
            <v>1536</v>
          </cell>
          <cell r="B772">
            <v>13405</v>
          </cell>
          <cell r="C772" t="str">
            <v>0</v>
          </cell>
          <cell r="D772">
            <v>13405</v>
          </cell>
        </row>
        <row r="773">
          <cell r="A773">
            <v>1537</v>
          </cell>
          <cell r="B773">
            <v>63085</v>
          </cell>
          <cell r="C773" t="str">
            <v>0</v>
          </cell>
          <cell r="D773">
            <v>63085</v>
          </cell>
        </row>
        <row r="774">
          <cell r="A774">
            <v>1538</v>
          </cell>
          <cell r="B774">
            <v>3716</v>
          </cell>
          <cell r="C774" t="str">
            <v>0</v>
          </cell>
          <cell r="D774">
            <v>3716</v>
          </cell>
        </row>
        <row r="775">
          <cell r="A775">
            <v>1539</v>
          </cell>
          <cell r="B775">
            <v>28445</v>
          </cell>
          <cell r="C775" t="str">
            <v>0</v>
          </cell>
          <cell r="D775">
            <v>28445</v>
          </cell>
        </row>
        <row r="776">
          <cell r="A776">
            <v>1540</v>
          </cell>
          <cell r="B776">
            <v>22115</v>
          </cell>
          <cell r="C776" t="str">
            <v>0</v>
          </cell>
          <cell r="D776">
            <v>22115</v>
          </cell>
        </row>
        <row r="777">
          <cell r="A777">
            <v>1541</v>
          </cell>
          <cell r="B777">
            <v>26302</v>
          </cell>
          <cell r="C777" t="str">
            <v>0</v>
          </cell>
          <cell r="D777">
            <v>26302</v>
          </cell>
        </row>
        <row r="778">
          <cell r="A778">
            <v>1542</v>
          </cell>
          <cell r="B778">
            <v>363</v>
          </cell>
          <cell r="C778" t="str">
            <v>0</v>
          </cell>
          <cell r="D778">
            <v>363</v>
          </cell>
        </row>
        <row r="779">
          <cell r="A779">
            <v>1543</v>
          </cell>
          <cell r="B779">
            <v>6162</v>
          </cell>
          <cell r="C779" t="str">
            <v>0</v>
          </cell>
          <cell r="D779">
            <v>6162</v>
          </cell>
        </row>
        <row r="780">
          <cell r="A780">
            <v>1544</v>
          </cell>
          <cell r="B780">
            <v>20441</v>
          </cell>
          <cell r="C780" t="str">
            <v>0</v>
          </cell>
          <cell r="D780">
            <v>20441</v>
          </cell>
        </row>
        <row r="781">
          <cell r="A781">
            <v>1545</v>
          </cell>
          <cell r="B781">
            <v>340</v>
          </cell>
          <cell r="C781" t="str">
            <v>0</v>
          </cell>
          <cell r="D781">
            <v>340</v>
          </cell>
        </row>
        <row r="782">
          <cell r="A782">
            <v>1546</v>
          </cell>
          <cell r="B782">
            <v>21631</v>
          </cell>
          <cell r="C782" t="str">
            <v>0</v>
          </cell>
          <cell r="D782">
            <v>21631</v>
          </cell>
        </row>
        <row r="783">
          <cell r="A783">
            <v>1547</v>
          </cell>
          <cell r="B783">
            <v>57296</v>
          </cell>
          <cell r="C783" t="str">
            <v>0</v>
          </cell>
          <cell r="D783">
            <v>57296</v>
          </cell>
        </row>
        <row r="784">
          <cell r="A784">
            <v>1548</v>
          </cell>
          <cell r="B784">
            <v>13706</v>
          </cell>
          <cell r="C784" t="str">
            <v>0</v>
          </cell>
          <cell r="D784">
            <v>13706</v>
          </cell>
        </row>
        <row r="785">
          <cell r="A785">
            <v>1549</v>
          </cell>
          <cell r="B785">
            <v>308</v>
          </cell>
          <cell r="C785" t="str">
            <v>0</v>
          </cell>
          <cell r="D785">
            <v>308</v>
          </cell>
        </row>
        <row r="786">
          <cell r="A786">
            <v>1550</v>
          </cell>
          <cell r="B786">
            <v>4738</v>
          </cell>
          <cell r="C786" t="str">
            <v>0</v>
          </cell>
          <cell r="D786">
            <v>4738</v>
          </cell>
        </row>
        <row r="787">
          <cell r="A787">
            <v>1551</v>
          </cell>
          <cell r="B787">
            <v>3987</v>
          </cell>
          <cell r="C787" t="str">
            <v>0</v>
          </cell>
          <cell r="D787">
            <v>3987</v>
          </cell>
        </row>
        <row r="788">
          <cell r="A788">
            <v>1552</v>
          </cell>
          <cell r="B788">
            <v>394</v>
          </cell>
          <cell r="C788" t="str">
            <v>0</v>
          </cell>
          <cell r="D788">
            <v>394</v>
          </cell>
        </row>
        <row r="789">
          <cell r="A789">
            <v>1553</v>
          </cell>
          <cell r="B789">
            <v>7359</v>
          </cell>
          <cell r="C789" t="str">
            <v>0</v>
          </cell>
          <cell r="D789">
            <v>7359</v>
          </cell>
        </row>
        <row r="790">
          <cell r="A790">
            <v>1554</v>
          </cell>
          <cell r="B790">
            <v>22733</v>
          </cell>
          <cell r="C790" t="str">
            <v>0</v>
          </cell>
          <cell r="D790">
            <v>22733</v>
          </cell>
        </row>
        <row r="791">
          <cell r="A791">
            <v>1555</v>
          </cell>
          <cell r="B791">
            <v>3807</v>
          </cell>
          <cell r="C791" t="str">
            <v>0</v>
          </cell>
          <cell r="D791">
            <v>3807</v>
          </cell>
        </row>
        <row r="792">
          <cell r="A792">
            <v>1556</v>
          </cell>
          <cell r="B792">
            <v>87</v>
          </cell>
          <cell r="C792" t="str">
            <v>0</v>
          </cell>
          <cell r="D792">
            <v>87</v>
          </cell>
        </row>
        <row r="793">
          <cell r="A793">
            <v>1557</v>
          </cell>
          <cell r="B793">
            <v>6385</v>
          </cell>
          <cell r="C793" t="str">
            <v>0</v>
          </cell>
          <cell r="D793">
            <v>6385</v>
          </cell>
        </row>
        <row r="794">
          <cell r="A794">
            <v>1558</v>
          </cell>
          <cell r="B794">
            <v>25980</v>
          </cell>
          <cell r="C794" t="str">
            <v>0</v>
          </cell>
          <cell r="D794">
            <v>25980</v>
          </cell>
        </row>
        <row r="795">
          <cell r="A795">
            <v>1559</v>
          </cell>
          <cell r="B795">
            <v>1479</v>
          </cell>
          <cell r="C795" t="str">
            <v>0</v>
          </cell>
          <cell r="D795">
            <v>1479</v>
          </cell>
        </row>
        <row r="796">
          <cell r="A796">
            <v>1560</v>
          </cell>
          <cell r="B796">
            <v>38769</v>
          </cell>
          <cell r="C796" t="str">
            <v>0</v>
          </cell>
          <cell r="D796">
            <v>38769</v>
          </cell>
        </row>
        <row r="797">
          <cell r="A797">
            <v>1561</v>
          </cell>
          <cell r="B797">
            <v>132387</v>
          </cell>
          <cell r="C797" t="str">
            <v>0</v>
          </cell>
          <cell r="D797">
            <v>132387</v>
          </cell>
        </row>
        <row r="798">
          <cell r="A798">
            <v>1562</v>
          </cell>
          <cell r="B798">
            <v>16394</v>
          </cell>
          <cell r="C798" t="str">
            <v>0</v>
          </cell>
          <cell r="D798">
            <v>16394</v>
          </cell>
        </row>
        <row r="799">
          <cell r="A799">
            <v>1563</v>
          </cell>
          <cell r="B799">
            <v>52</v>
          </cell>
          <cell r="C799" t="str">
            <v>0</v>
          </cell>
          <cell r="D799">
            <v>52</v>
          </cell>
        </row>
        <row r="800">
          <cell r="A800">
            <v>1564</v>
          </cell>
          <cell r="B800">
            <v>701</v>
          </cell>
          <cell r="C800" t="str">
            <v>0</v>
          </cell>
          <cell r="D800">
            <v>701</v>
          </cell>
        </row>
        <row r="801">
          <cell r="A801">
            <v>1565</v>
          </cell>
          <cell r="B801">
            <v>8479</v>
          </cell>
          <cell r="C801" t="str">
            <v>0</v>
          </cell>
          <cell r="D801">
            <v>8479</v>
          </cell>
        </row>
        <row r="802">
          <cell r="A802">
            <v>1566</v>
          </cell>
          <cell r="B802">
            <v>97</v>
          </cell>
          <cell r="C802" t="str">
            <v>0</v>
          </cell>
          <cell r="D802">
            <v>97</v>
          </cell>
        </row>
        <row r="803">
          <cell r="A803">
            <v>1567</v>
          </cell>
          <cell r="B803">
            <v>669</v>
          </cell>
          <cell r="C803" t="str">
            <v>0</v>
          </cell>
          <cell r="D803">
            <v>669</v>
          </cell>
        </row>
        <row r="804">
          <cell r="A804">
            <v>1568</v>
          </cell>
          <cell r="B804">
            <v>5418</v>
          </cell>
          <cell r="C804" t="str">
            <v>0</v>
          </cell>
          <cell r="D804">
            <v>5418</v>
          </cell>
        </row>
        <row r="805">
          <cell r="A805">
            <v>1569</v>
          </cell>
          <cell r="B805">
            <v>1574</v>
          </cell>
          <cell r="C805" t="str">
            <v>0</v>
          </cell>
          <cell r="D805">
            <v>1574</v>
          </cell>
        </row>
        <row r="806">
          <cell r="A806">
            <v>1570</v>
          </cell>
          <cell r="B806">
            <v>0</v>
          </cell>
          <cell r="C806">
            <v>0</v>
          </cell>
          <cell r="D806">
            <v>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注"/>
      <sheetName val="修正記録"/>
      <sheetName val="入力-1"/>
      <sheetName val="入力-2"/>
      <sheetName val="入力-3"/>
      <sheetName val="入力-4"/>
      <sheetName val="電"/>
      <sheetName val="空"/>
      <sheetName val="衛"/>
      <sheetName val="昇"/>
      <sheetName val="設備LCW分析"/>
      <sheetName val="複合原単位"/>
      <sheetName val="資材構成"/>
      <sheetName val="発生品目別分析"/>
      <sheetName val="処理別分析"/>
      <sheetName val="LCR･LCW集計"/>
      <sheetName val="LCR･LCWグラフ"/>
      <sheetName val="インベントリ分析"/>
      <sheetName val="インベントリ分析 (段階別)"/>
      <sheetName val="影響評価"/>
      <sheetName val="影響評価 (段階別)"/>
      <sheetName val="影響評価 (氷山)"/>
      <sheetName val="原単位"/>
      <sheetName val="単位換算データベース"/>
      <sheetName val="設計"/>
      <sheetName val="維持"/>
    </sheetNames>
    <sheetDataSet>
      <sheetData sheetId="0" refreshError="1"/>
      <sheetData sheetId="1"/>
      <sheetData sheetId="2" refreshError="1"/>
      <sheetData sheetId="3" refreshError="1"/>
      <sheetData sheetId="4">
        <row r="10">
          <cell r="M10" t="str">
            <v/>
          </cell>
        </row>
        <row r="11">
          <cell r="E11" t="str">
            <v>1.0-01</v>
          </cell>
          <cell r="F11" t="str">
            <v>直接仮設</v>
          </cell>
          <cell r="G11">
            <v>35</v>
          </cell>
          <cell r="H11">
            <v>100</v>
          </cell>
          <cell r="I11">
            <v>0</v>
          </cell>
          <cell r="J11">
            <v>0</v>
          </cell>
          <cell r="K11">
            <v>0</v>
          </cell>
          <cell r="L11">
            <v>0</v>
          </cell>
          <cell r="M11">
            <v>9</v>
          </cell>
          <cell r="N11">
            <v>5.3</v>
          </cell>
          <cell r="O11">
            <v>5.3</v>
          </cell>
        </row>
        <row r="12">
          <cell r="F12" t="str">
            <v/>
          </cell>
          <cell r="K12">
            <v>0</v>
          </cell>
          <cell r="L12">
            <v>0</v>
          </cell>
          <cell r="M12" t="str">
            <v/>
          </cell>
        </row>
        <row r="13">
          <cell r="E13" t="str">
            <v>2.1-01</v>
          </cell>
          <cell r="F13" t="str">
            <v>残土</v>
          </cell>
          <cell r="G13">
            <v>35</v>
          </cell>
          <cell r="H13">
            <v>100</v>
          </cell>
          <cell r="I13">
            <v>0</v>
          </cell>
          <cell r="J13">
            <v>0</v>
          </cell>
          <cell r="K13">
            <v>0</v>
          </cell>
          <cell r="L13">
            <v>0</v>
          </cell>
          <cell r="M13">
            <v>0.81</v>
          </cell>
          <cell r="N13">
            <v>0.71</v>
          </cell>
          <cell r="O13">
            <v>0.71</v>
          </cell>
        </row>
        <row r="14">
          <cell r="E14" t="str">
            <v>2.1-02</v>
          </cell>
          <cell r="F14" t="str">
            <v>汚泥（泥水）</v>
          </cell>
          <cell r="G14">
            <v>35</v>
          </cell>
          <cell r="H14">
            <v>100</v>
          </cell>
          <cell r="I14">
            <v>0</v>
          </cell>
          <cell r="J14">
            <v>0</v>
          </cell>
          <cell r="K14">
            <v>0</v>
          </cell>
          <cell r="L14">
            <v>0</v>
          </cell>
          <cell r="M14">
            <v>0.16</v>
          </cell>
          <cell r="N14">
            <v>0.16</v>
          </cell>
          <cell r="O14">
            <v>0.16</v>
          </cell>
        </row>
        <row r="15">
          <cell r="F15" t="str">
            <v/>
          </cell>
          <cell r="K15">
            <v>0</v>
          </cell>
          <cell r="L15">
            <v>0</v>
          </cell>
          <cell r="M15" t="str">
            <v/>
          </cell>
        </row>
        <row r="16">
          <cell r="F16" t="str">
            <v/>
          </cell>
          <cell r="G16">
            <v>35</v>
          </cell>
          <cell r="H16">
            <v>100</v>
          </cell>
          <cell r="I16">
            <v>0</v>
          </cell>
          <cell r="J16">
            <v>0</v>
          </cell>
          <cell r="K16">
            <v>0</v>
          </cell>
          <cell r="L16">
            <v>0</v>
          </cell>
          <cell r="M16" t="str">
            <v/>
          </cell>
        </row>
        <row r="17">
          <cell r="E17" t="str">
            <v>2.2-01</v>
          </cell>
          <cell r="F17" t="str">
            <v>現場打RC杭(ﾎﾟﾙﾄﾗﾝﾄﾞ)　Fc24N/mm2</v>
          </cell>
          <cell r="G17">
            <v>35</v>
          </cell>
          <cell r="H17">
            <v>100</v>
          </cell>
          <cell r="I17">
            <v>0</v>
          </cell>
          <cell r="J17">
            <v>0</v>
          </cell>
          <cell r="K17">
            <v>0</v>
          </cell>
          <cell r="L17">
            <v>0</v>
          </cell>
          <cell r="M17">
            <v>0.16</v>
          </cell>
          <cell r="N17">
            <v>0.16</v>
          </cell>
        </row>
        <row r="18">
          <cell r="E18" t="str">
            <v>2.2-11</v>
          </cell>
          <cell r="F18" t="str">
            <v>現場打RC杭(B種高炉)　Fc24N/mm2</v>
          </cell>
          <cell r="G18">
            <v>35</v>
          </cell>
          <cell r="H18">
            <v>100</v>
          </cell>
          <cell r="I18">
            <v>0</v>
          </cell>
          <cell r="J18">
            <v>0</v>
          </cell>
          <cell r="K18">
            <v>0</v>
          </cell>
          <cell r="L18">
            <v>0</v>
          </cell>
          <cell r="M18">
            <v>0</v>
          </cell>
          <cell r="O18">
            <v>0.16</v>
          </cell>
        </row>
        <row r="19">
          <cell r="F19" t="str">
            <v/>
          </cell>
          <cell r="K19">
            <v>0</v>
          </cell>
          <cell r="L19">
            <v>0</v>
          </cell>
          <cell r="M19" t="str">
            <v/>
          </cell>
        </row>
        <row r="20">
          <cell r="F20" t="str">
            <v/>
          </cell>
          <cell r="K20">
            <v>0</v>
          </cell>
          <cell r="L20">
            <v>0</v>
          </cell>
          <cell r="M20" t="str">
            <v/>
          </cell>
        </row>
        <row r="21">
          <cell r="F21" t="str">
            <v/>
          </cell>
          <cell r="K21">
            <v>0</v>
          </cell>
          <cell r="L21">
            <v>0</v>
          </cell>
          <cell r="M21" t="str">
            <v/>
          </cell>
        </row>
        <row r="22">
          <cell r="E22" t="str">
            <v>3.1-03</v>
          </cell>
          <cell r="F22" t="str">
            <v>ｺﾝｸﾘｰﾄ(ﾎﾟﾙﾄﾗﾝﾄﾞ)　Fc24N/mm2</v>
          </cell>
          <cell r="G22">
            <v>35</v>
          </cell>
          <cell r="H22">
            <v>100</v>
          </cell>
          <cell r="I22">
            <v>0</v>
          </cell>
          <cell r="J22">
            <v>0</v>
          </cell>
          <cell r="K22">
            <v>0</v>
          </cell>
          <cell r="L22">
            <v>0</v>
          </cell>
          <cell r="M22">
            <v>0.8</v>
          </cell>
          <cell r="N22">
            <v>0.57999999999999996</v>
          </cell>
          <cell r="O22">
            <v>0.48300000000000004</v>
          </cell>
        </row>
        <row r="23">
          <cell r="E23" t="str">
            <v>3.1-13</v>
          </cell>
          <cell r="F23" t="str">
            <v>ｺﾝｸﾘｰﾄ(B種高炉)　Fc24N/mm2</v>
          </cell>
          <cell r="G23">
            <v>35</v>
          </cell>
          <cell r="H23">
            <v>100</v>
          </cell>
          <cell r="I23">
            <v>0</v>
          </cell>
          <cell r="J23">
            <v>0</v>
          </cell>
          <cell r="K23">
            <v>0</v>
          </cell>
          <cell r="L23">
            <v>0</v>
          </cell>
          <cell r="M23">
            <v>0</v>
          </cell>
          <cell r="O23">
            <v>0.126</v>
          </cell>
        </row>
        <row r="24">
          <cell r="F24" t="str">
            <v/>
          </cell>
          <cell r="G24">
            <v>35</v>
          </cell>
          <cell r="H24">
            <v>100</v>
          </cell>
          <cell r="I24">
            <v>0</v>
          </cell>
          <cell r="J24">
            <v>0</v>
          </cell>
          <cell r="K24">
            <v>0</v>
          </cell>
          <cell r="L24">
            <v>0</v>
          </cell>
          <cell r="M24" t="str">
            <v/>
          </cell>
        </row>
        <row r="25">
          <cell r="F25" t="str">
            <v/>
          </cell>
          <cell r="G25">
            <v>35</v>
          </cell>
          <cell r="H25">
            <v>100</v>
          </cell>
          <cell r="I25">
            <v>0</v>
          </cell>
          <cell r="J25">
            <v>0</v>
          </cell>
          <cell r="K25">
            <v>0</v>
          </cell>
          <cell r="L25">
            <v>0</v>
          </cell>
          <cell r="M25" t="str">
            <v/>
          </cell>
        </row>
        <row r="26">
          <cell r="F26" t="str">
            <v/>
          </cell>
          <cell r="G26">
            <v>35</v>
          </cell>
          <cell r="H26">
            <v>100</v>
          </cell>
          <cell r="I26">
            <v>0</v>
          </cell>
          <cell r="J26">
            <v>0</v>
          </cell>
          <cell r="K26">
            <v>0</v>
          </cell>
          <cell r="L26">
            <v>0</v>
          </cell>
          <cell r="M26" t="str">
            <v/>
          </cell>
        </row>
        <row r="27">
          <cell r="F27" t="str">
            <v/>
          </cell>
          <cell r="G27">
            <v>35</v>
          </cell>
          <cell r="H27">
            <v>100</v>
          </cell>
          <cell r="I27">
            <v>0</v>
          </cell>
          <cell r="J27">
            <v>0</v>
          </cell>
          <cell r="K27">
            <v>0</v>
          </cell>
          <cell r="L27">
            <v>0</v>
          </cell>
          <cell r="M27" t="str">
            <v/>
          </cell>
        </row>
        <row r="28">
          <cell r="E28" t="str">
            <v>3.2-01</v>
          </cell>
          <cell r="F28" t="str">
            <v>型枠</v>
          </cell>
          <cell r="G28">
            <v>35</v>
          </cell>
          <cell r="H28">
            <v>100</v>
          </cell>
          <cell r="I28">
            <v>0</v>
          </cell>
          <cell r="J28">
            <v>0</v>
          </cell>
          <cell r="K28">
            <v>0</v>
          </cell>
          <cell r="L28">
            <v>0</v>
          </cell>
          <cell r="M28">
            <v>1</v>
          </cell>
          <cell r="N28">
            <v>1</v>
          </cell>
          <cell r="O28">
            <v>1.05</v>
          </cell>
        </row>
        <row r="29">
          <cell r="F29" t="str">
            <v/>
          </cell>
          <cell r="G29">
            <v>35</v>
          </cell>
          <cell r="H29">
            <v>100</v>
          </cell>
          <cell r="I29">
            <v>0</v>
          </cell>
          <cell r="J29">
            <v>0</v>
          </cell>
          <cell r="K29">
            <v>0</v>
          </cell>
          <cell r="L29">
            <v>0</v>
          </cell>
          <cell r="M29" t="str">
            <v/>
          </cell>
        </row>
        <row r="30">
          <cell r="E30" t="str">
            <v>3.3-01</v>
          </cell>
          <cell r="F30" t="str">
            <v>鉄骨</v>
          </cell>
          <cell r="G30">
            <v>35</v>
          </cell>
          <cell r="H30">
            <v>100</v>
          </cell>
          <cell r="I30">
            <v>0</v>
          </cell>
          <cell r="J30">
            <v>0</v>
          </cell>
          <cell r="K30">
            <v>0</v>
          </cell>
          <cell r="L30">
            <v>0</v>
          </cell>
          <cell r="M30">
            <v>0</v>
          </cell>
        </row>
        <row r="31">
          <cell r="E31" t="str">
            <v>3.3-09</v>
          </cell>
          <cell r="F31" t="str">
            <v>雑鉄骨</v>
          </cell>
          <cell r="G31">
            <v>35</v>
          </cell>
          <cell r="H31">
            <v>100</v>
          </cell>
          <cell r="I31">
            <v>0</v>
          </cell>
          <cell r="J31">
            <v>0</v>
          </cell>
          <cell r="K31">
            <v>0</v>
          </cell>
          <cell r="L31">
            <v>0</v>
          </cell>
          <cell r="M31">
            <v>0</v>
          </cell>
          <cell r="N31">
            <v>2.6</v>
          </cell>
          <cell r="O31">
            <v>2.6</v>
          </cell>
        </row>
        <row r="32">
          <cell r="E32" t="str">
            <v>3.3-72</v>
          </cell>
          <cell r="F32" t="str">
            <v>耐火被覆(梁:湿式)</v>
          </cell>
          <cell r="G32">
            <v>35</v>
          </cell>
          <cell r="H32">
            <v>100</v>
          </cell>
          <cell r="I32">
            <v>0</v>
          </cell>
          <cell r="J32">
            <v>0</v>
          </cell>
          <cell r="K32">
            <v>0</v>
          </cell>
          <cell r="L32">
            <v>0</v>
          </cell>
          <cell r="M32">
            <v>0</v>
          </cell>
        </row>
        <row r="33">
          <cell r="E33" t="str">
            <v>3.3-81</v>
          </cell>
          <cell r="F33" t="str">
            <v>デッキプレート</v>
          </cell>
          <cell r="G33">
            <v>35</v>
          </cell>
          <cell r="H33">
            <v>100</v>
          </cell>
          <cell r="I33">
            <v>0</v>
          </cell>
          <cell r="J33">
            <v>0</v>
          </cell>
          <cell r="K33">
            <v>0</v>
          </cell>
          <cell r="L33">
            <v>0</v>
          </cell>
          <cell r="M33">
            <v>0</v>
          </cell>
        </row>
        <row r="34">
          <cell r="E34" t="str">
            <v>3.4-01</v>
          </cell>
          <cell r="F34" t="str">
            <v>鉄筋</v>
          </cell>
          <cell r="G34">
            <v>35</v>
          </cell>
          <cell r="H34">
            <v>100</v>
          </cell>
          <cell r="I34">
            <v>0</v>
          </cell>
          <cell r="J34">
            <v>0</v>
          </cell>
          <cell r="K34">
            <v>0</v>
          </cell>
          <cell r="L34">
            <v>0</v>
          </cell>
          <cell r="M34">
            <v>100</v>
          </cell>
          <cell r="N34">
            <v>89</v>
          </cell>
          <cell r="O34">
            <v>93.45</v>
          </cell>
        </row>
        <row r="35">
          <cell r="F35" t="str">
            <v/>
          </cell>
          <cell r="G35">
            <v>35</v>
          </cell>
          <cell r="H35">
            <v>100</v>
          </cell>
          <cell r="I35">
            <v>0</v>
          </cell>
          <cell r="J35">
            <v>0</v>
          </cell>
          <cell r="K35">
            <v>0</v>
          </cell>
          <cell r="L35">
            <v>0</v>
          </cell>
          <cell r="M35" t="str">
            <v/>
          </cell>
        </row>
        <row r="36">
          <cell r="F36" t="str">
            <v/>
          </cell>
          <cell r="G36">
            <v>35</v>
          </cell>
          <cell r="H36">
            <v>100</v>
          </cell>
          <cell r="I36">
            <v>0</v>
          </cell>
          <cell r="J36">
            <v>0</v>
          </cell>
          <cell r="K36">
            <v>0</v>
          </cell>
          <cell r="L36">
            <v>0</v>
          </cell>
          <cell r="M36" t="str">
            <v/>
          </cell>
        </row>
        <row r="37">
          <cell r="F37" t="str">
            <v/>
          </cell>
          <cell r="G37">
            <v>35</v>
          </cell>
          <cell r="H37">
            <v>100</v>
          </cell>
          <cell r="I37">
            <v>0</v>
          </cell>
          <cell r="J37">
            <v>0</v>
          </cell>
          <cell r="K37">
            <v>0</v>
          </cell>
          <cell r="L37">
            <v>0</v>
          </cell>
          <cell r="M37" t="str">
            <v/>
          </cell>
        </row>
        <row r="38">
          <cell r="F38" t="str">
            <v/>
          </cell>
          <cell r="G38">
            <v>35</v>
          </cell>
          <cell r="H38">
            <v>100</v>
          </cell>
          <cell r="I38">
            <v>0</v>
          </cell>
          <cell r="J38">
            <v>0</v>
          </cell>
          <cell r="K38">
            <v>0</v>
          </cell>
          <cell r="L38">
            <v>0</v>
          </cell>
          <cell r="M38" t="str">
            <v/>
          </cell>
        </row>
        <row r="39">
          <cell r="F39" t="str">
            <v/>
          </cell>
          <cell r="K39">
            <v>0</v>
          </cell>
          <cell r="L39">
            <v>0</v>
          </cell>
          <cell r="M39" t="str">
            <v/>
          </cell>
        </row>
        <row r="40">
          <cell r="E40" t="str">
            <v>4.1-01</v>
          </cell>
          <cell r="F40" t="str">
            <v>屋根 歩行防水　 (断熱材を除く）</v>
          </cell>
          <cell r="G40">
            <v>30</v>
          </cell>
          <cell r="H40">
            <v>30</v>
          </cell>
          <cell r="I40">
            <v>0.01</v>
          </cell>
          <cell r="J40">
            <v>0.01</v>
          </cell>
          <cell r="K40">
            <v>0</v>
          </cell>
          <cell r="L40">
            <v>2</v>
          </cell>
          <cell r="M40">
            <v>0.16</v>
          </cell>
          <cell r="N40">
            <v>0.11</v>
          </cell>
          <cell r="O40">
            <v>0.11</v>
          </cell>
        </row>
        <row r="41">
          <cell r="E41" t="str">
            <v>4.1-21</v>
          </cell>
          <cell r="F41" t="str">
            <v>屋根 露出防水 　 (断熱材を除く）</v>
          </cell>
          <cell r="G41">
            <v>30</v>
          </cell>
          <cell r="H41">
            <v>30</v>
          </cell>
          <cell r="I41">
            <v>0.01</v>
          </cell>
          <cell r="J41">
            <v>0.01</v>
          </cell>
          <cell r="K41">
            <v>0</v>
          </cell>
          <cell r="L41">
            <v>2</v>
          </cell>
          <cell r="M41">
            <v>0.16</v>
          </cell>
        </row>
        <row r="42">
          <cell r="F42" t="str">
            <v/>
          </cell>
          <cell r="K42">
            <v>0</v>
          </cell>
          <cell r="L42">
            <v>0</v>
          </cell>
          <cell r="M42" t="str">
            <v/>
          </cell>
        </row>
        <row r="43">
          <cell r="F43" t="str">
            <v/>
          </cell>
          <cell r="K43">
            <v>0</v>
          </cell>
          <cell r="L43">
            <v>0</v>
          </cell>
          <cell r="M43" t="str">
            <v/>
          </cell>
        </row>
        <row r="44">
          <cell r="F44" t="str">
            <v/>
          </cell>
          <cell r="K44">
            <v>0</v>
          </cell>
          <cell r="L44">
            <v>0</v>
          </cell>
          <cell r="M44" t="str">
            <v/>
          </cell>
        </row>
        <row r="45">
          <cell r="F45" t="str">
            <v/>
          </cell>
          <cell r="K45">
            <v>0</v>
          </cell>
          <cell r="L45">
            <v>0</v>
          </cell>
          <cell r="M45" t="str">
            <v/>
          </cell>
        </row>
        <row r="46">
          <cell r="E46" t="str">
            <v>4.2-21</v>
          </cell>
          <cell r="F46" t="str">
            <v>外壁仕上　石</v>
          </cell>
          <cell r="G46">
            <v>100</v>
          </cell>
          <cell r="H46">
            <v>100</v>
          </cell>
          <cell r="I46">
            <v>0.01</v>
          </cell>
          <cell r="J46">
            <v>0.01</v>
          </cell>
          <cell r="K46">
            <v>0</v>
          </cell>
          <cell r="L46">
            <v>0</v>
          </cell>
          <cell r="M46">
            <v>0.42</v>
          </cell>
          <cell r="N46">
            <v>0.4</v>
          </cell>
          <cell r="O46">
            <v>0.42</v>
          </cell>
        </row>
        <row r="47">
          <cell r="E47" t="str">
            <v>4.2-27</v>
          </cell>
          <cell r="F47" t="str">
            <v>外壁仕上　ﾓﾙﾀﾙ（ﾀｲﾙ下地）</v>
          </cell>
          <cell r="G47">
            <v>35</v>
          </cell>
          <cell r="H47">
            <v>35</v>
          </cell>
          <cell r="I47">
            <v>0.02</v>
          </cell>
          <cell r="J47">
            <v>0.02</v>
          </cell>
          <cell r="K47">
            <v>0</v>
          </cell>
          <cell r="L47">
            <v>2</v>
          </cell>
          <cell r="M47">
            <v>0</v>
          </cell>
        </row>
        <row r="48">
          <cell r="F48" t="str">
            <v/>
          </cell>
          <cell r="K48">
            <v>0</v>
          </cell>
          <cell r="L48">
            <v>0</v>
          </cell>
          <cell r="M48" t="str">
            <v/>
          </cell>
        </row>
        <row r="49">
          <cell r="F49" t="str">
            <v/>
          </cell>
          <cell r="K49">
            <v>0</v>
          </cell>
          <cell r="L49">
            <v>0</v>
          </cell>
          <cell r="M49" t="str">
            <v/>
          </cell>
        </row>
        <row r="50">
          <cell r="F50" t="str">
            <v/>
          </cell>
          <cell r="K50">
            <v>0</v>
          </cell>
          <cell r="L50">
            <v>0</v>
          </cell>
          <cell r="M50" t="str">
            <v/>
          </cell>
        </row>
        <row r="51">
          <cell r="F51" t="str">
            <v/>
          </cell>
          <cell r="K51">
            <v>0</v>
          </cell>
          <cell r="L51">
            <v>0</v>
          </cell>
          <cell r="M51" t="str">
            <v/>
          </cell>
        </row>
        <row r="52">
          <cell r="F52" t="str">
            <v/>
          </cell>
          <cell r="K52">
            <v>0</v>
          </cell>
          <cell r="L52">
            <v>0</v>
          </cell>
          <cell r="M52" t="str">
            <v/>
          </cell>
        </row>
        <row r="53">
          <cell r="E53" t="str">
            <v>4.3-01</v>
          </cell>
          <cell r="F53" t="str">
            <v>ｱﾙﾐｻｯｼ+ｶﾞﾗｽ10mm（単層-FIX）</v>
          </cell>
          <cell r="G53">
            <v>40</v>
          </cell>
          <cell r="H53">
            <v>40</v>
          </cell>
          <cell r="I53">
            <v>0.01</v>
          </cell>
          <cell r="J53">
            <v>0.01</v>
          </cell>
          <cell r="K53">
            <v>0</v>
          </cell>
          <cell r="L53">
            <v>2</v>
          </cell>
          <cell r="N53">
            <v>0.11</v>
          </cell>
          <cell r="O53">
            <v>0.11</v>
          </cell>
        </row>
        <row r="54">
          <cell r="F54" t="str">
            <v/>
          </cell>
        </row>
        <row r="55">
          <cell r="F55" t="str">
            <v/>
          </cell>
          <cell r="K55">
            <v>0</v>
          </cell>
          <cell r="L55">
            <v>0</v>
          </cell>
          <cell r="M55" t="str">
            <v/>
          </cell>
        </row>
        <row r="56">
          <cell r="E56" t="str">
            <v>4.4-01</v>
          </cell>
          <cell r="F56" t="str">
            <v>断熱材　ｽﾀｲﾛﾌｫｰﾑ t25</v>
          </cell>
          <cell r="G56">
            <v>40</v>
          </cell>
          <cell r="H56">
            <v>40</v>
          </cell>
          <cell r="I56">
            <v>0</v>
          </cell>
          <cell r="J56">
            <v>0</v>
          </cell>
          <cell r="K56">
            <v>0</v>
          </cell>
          <cell r="L56">
            <v>2</v>
          </cell>
          <cell r="M56">
            <v>0.16</v>
          </cell>
          <cell r="N56">
            <v>0.11</v>
          </cell>
          <cell r="O56">
            <v>0.11</v>
          </cell>
        </row>
        <row r="57">
          <cell r="E57" t="str">
            <v>4.4-01</v>
          </cell>
          <cell r="F57" t="str">
            <v>断熱材　ｽﾀｲﾛﾌｫｰﾑ t25</v>
          </cell>
          <cell r="G57">
            <v>40</v>
          </cell>
          <cell r="H57">
            <v>40</v>
          </cell>
          <cell r="I57">
            <v>0</v>
          </cell>
          <cell r="J57">
            <v>0</v>
          </cell>
          <cell r="K57">
            <v>0</v>
          </cell>
          <cell r="L57">
            <v>2</v>
          </cell>
          <cell r="M57">
            <v>0.42</v>
          </cell>
          <cell r="N57">
            <v>0.37</v>
          </cell>
          <cell r="O57">
            <v>0.38850000000000001</v>
          </cell>
        </row>
        <row r="58">
          <cell r="F58" t="str">
            <v/>
          </cell>
          <cell r="K58">
            <v>0</v>
          </cell>
          <cell r="L58">
            <v>0</v>
          </cell>
          <cell r="M58" t="str">
            <v/>
          </cell>
        </row>
        <row r="59">
          <cell r="F59" t="str">
            <v/>
          </cell>
          <cell r="K59">
            <v>0</v>
          </cell>
          <cell r="L59">
            <v>0</v>
          </cell>
          <cell r="M59" t="str">
            <v/>
          </cell>
        </row>
        <row r="60">
          <cell r="F60" t="str">
            <v/>
          </cell>
          <cell r="M60" t="str">
            <v/>
          </cell>
        </row>
        <row r="61">
          <cell r="F61" t="str">
            <v/>
          </cell>
          <cell r="K61">
            <v>0</v>
          </cell>
          <cell r="L61">
            <v>0</v>
          </cell>
          <cell r="M61" t="str">
            <v/>
          </cell>
        </row>
        <row r="62">
          <cell r="F62" t="str">
            <v/>
          </cell>
          <cell r="K62">
            <v>0</v>
          </cell>
          <cell r="L62">
            <v>0</v>
          </cell>
          <cell r="M62" t="str">
            <v/>
          </cell>
        </row>
        <row r="63">
          <cell r="F63" t="str">
            <v/>
          </cell>
          <cell r="K63">
            <v>0</v>
          </cell>
          <cell r="L63">
            <v>0</v>
          </cell>
          <cell r="M63" t="str">
            <v/>
          </cell>
        </row>
        <row r="64">
          <cell r="F64" t="str">
            <v/>
          </cell>
          <cell r="K64">
            <v>0</v>
          </cell>
          <cell r="L64">
            <v>0</v>
          </cell>
          <cell r="M64" t="str">
            <v/>
          </cell>
        </row>
        <row r="65">
          <cell r="F65" t="str">
            <v/>
          </cell>
          <cell r="K65">
            <v>0</v>
          </cell>
          <cell r="L65">
            <v>0</v>
          </cell>
          <cell r="M65" t="str">
            <v/>
          </cell>
        </row>
        <row r="66">
          <cell r="F66" t="str">
            <v/>
          </cell>
          <cell r="K66">
            <v>0</v>
          </cell>
          <cell r="L66">
            <v>0</v>
          </cell>
          <cell r="M66" t="str">
            <v/>
          </cell>
        </row>
        <row r="67">
          <cell r="E67" t="str">
            <v>5.1-41</v>
          </cell>
          <cell r="F67" t="str">
            <v>床仕上　ﾌﾛｰﾘﾝｸﾞ</v>
          </cell>
          <cell r="G67">
            <v>20</v>
          </cell>
          <cell r="H67">
            <v>20</v>
          </cell>
          <cell r="I67">
            <v>0.02</v>
          </cell>
          <cell r="J67">
            <v>0.02</v>
          </cell>
          <cell r="K67">
            <v>1</v>
          </cell>
          <cell r="L67">
            <v>4</v>
          </cell>
          <cell r="M67">
            <v>0.02</v>
          </cell>
        </row>
        <row r="68">
          <cell r="E68" t="str">
            <v>5.1-11</v>
          </cell>
          <cell r="F68" t="str">
            <v>床仕上　ﾀｲﾙｶｰﾍﾟｯﾄ</v>
          </cell>
          <cell r="G68">
            <v>20</v>
          </cell>
          <cell r="H68">
            <v>20</v>
          </cell>
          <cell r="I68">
            <v>0.05</v>
          </cell>
          <cell r="J68">
            <v>0.05</v>
          </cell>
          <cell r="K68">
            <v>1</v>
          </cell>
          <cell r="L68">
            <v>4</v>
          </cell>
          <cell r="M68">
            <v>0</v>
          </cell>
          <cell r="N68">
            <v>0.77</v>
          </cell>
          <cell r="O68">
            <v>0.77</v>
          </cell>
        </row>
        <row r="69">
          <cell r="E69" t="str">
            <v>5.1-22</v>
          </cell>
          <cell r="F69" t="str">
            <v>床仕上　ｿﾌﾄﾀｲﾙ</v>
          </cell>
          <cell r="G69">
            <v>20</v>
          </cell>
          <cell r="H69">
            <v>20</v>
          </cell>
          <cell r="I69">
            <v>0.02</v>
          </cell>
          <cell r="J69">
            <v>0.02</v>
          </cell>
          <cell r="K69">
            <v>1</v>
          </cell>
          <cell r="L69">
            <v>4</v>
          </cell>
          <cell r="M69">
            <v>0.66</v>
          </cell>
        </row>
        <row r="70">
          <cell r="E70" t="str">
            <v>5.1-03</v>
          </cell>
          <cell r="F70" t="str">
            <v>床仕上　大型ﾀｲﾙ（下地ﾓﾙﾀﾙ含む）</v>
          </cell>
          <cell r="G70">
            <v>20</v>
          </cell>
          <cell r="H70">
            <v>20</v>
          </cell>
          <cell r="I70">
            <v>0.02</v>
          </cell>
          <cell r="J70">
            <v>0.02</v>
          </cell>
          <cell r="K70">
            <v>1</v>
          </cell>
          <cell r="L70">
            <v>4</v>
          </cell>
          <cell r="M70">
            <v>7.0000000000000007E-2</v>
          </cell>
          <cell r="N70">
            <v>1.2E-2</v>
          </cell>
          <cell r="O70">
            <v>1.2E-2</v>
          </cell>
        </row>
        <row r="71">
          <cell r="E71" t="str">
            <v>5.1-26</v>
          </cell>
          <cell r="F71" t="str">
            <v>床仕上　塗装</v>
          </cell>
          <cell r="G71">
            <v>20</v>
          </cell>
          <cell r="H71">
            <v>20</v>
          </cell>
          <cell r="I71">
            <v>0.02</v>
          </cell>
          <cell r="J71">
            <v>0.02</v>
          </cell>
          <cell r="K71">
            <v>1</v>
          </cell>
          <cell r="L71">
            <v>4</v>
          </cell>
          <cell r="M71">
            <v>0.25</v>
          </cell>
        </row>
        <row r="72">
          <cell r="E72" t="str">
            <v>5.1-12</v>
          </cell>
          <cell r="F72" t="str">
            <v>床仕上　OAﾌﾛｱ（ｾﾒﾝﾄ）</v>
          </cell>
          <cell r="G72">
            <v>20</v>
          </cell>
          <cell r="H72">
            <v>20</v>
          </cell>
          <cell r="I72">
            <v>0.02</v>
          </cell>
          <cell r="J72">
            <v>0.02</v>
          </cell>
          <cell r="K72">
            <v>1</v>
          </cell>
          <cell r="L72">
            <v>4</v>
          </cell>
          <cell r="M72">
            <v>0</v>
          </cell>
          <cell r="N72">
            <v>0.62</v>
          </cell>
          <cell r="O72">
            <v>0.62</v>
          </cell>
        </row>
        <row r="73">
          <cell r="E73" t="str">
            <v>5.1-31</v>
          </cell>
          <cell r="F73" t="str">
            <v>床仕上　ｺﾝｸﾘｰﾄ打増(ﾎﾟﾙﾄﾗﾝﾄﾞ、ｔ150)</v>
          </cell>
          <cell r="G73">
            <v>40</v>
          </cell>
          <cell r="H73">
            <v>40</v>
          </cell>
          <cell r="I73">
            <v>0</v>
          </cell>
          <cell r="J73">
            <v>0</v>
          </cell>
          <cell r="K73">
            <v>0</v>
          </cell>
          <cell r="L73">
            <v>2</v>
          </cell>
          <cell r="M73">
            <v>0</v>
          </cell>
          <cell r="N73">
            <v>0.15</v>
          </cell>
        </row>
        <row r="74">
          <cell r="E74" t="str">
            <v>5.1-32</v>
          </cell>
          <cell r="F74" t="str">
            <v>床仕上　ｺﾝｸﾘｰﾄ打増(高炉ｾﾒﾝﾄ、t150)</v>
          </cell>
          <cell r="G74">
            <v>40</v>
          </cell>
          <cell r="H74">
            <v>40</v>
          </cell>
          <cell r="I74">
            <v>0</v>
          </cell>
          <cell r="J74">
            <v>0</v>
          </cell>
          <cell r="K74">
            <v>0</v>
          </cell>
          <cell r="L74">
            <v>2</v>
          </cell>
          <cell r="M74">
            <v>0</v>
          </cell>
          <cell r="O74">
            <v>0.15</v>
          </cell>
        </row>
        <row r="75">
          <cell r="F75" t="str">
            <v/>
          </cell>
          <cell r="K75">
            <v>0</v>
          </cell>
          <cell r="L75">
            <v>0</v>
          </cell>
          <cell r="M75" t="str">
            <v/>
          </cell>
        </row>
        <row r="76">
          <cell r="F76" t="str">
            <v/>
          </cell>
          <cell r="K76">
            <v>0</v>
          </cell>
          <cell r="L76">
            <v>0</v>
          </cell>
          <cell r="M76" t="str">
            <v/>
          </cell>
        </row>
        <row r="77">
          <cell r="E77" t="str">
            <v>5.2-71</v>
          </cell>
          <cell r="F77" t="str">
            <v>壁下地　PB (GL工法)</v>
          </cell>
          <cell r="G77">
            <v>20</v>
          </cell>
          <cell r="H77">
            <v>20</v>
          </cell>
          <cell r="I77">
            <v>0.02</v>
          </cell>
          <cell r="J77">
            <v>0.02</v>
          </cell>
          <cell r="K77">
            <v>1</v>
          </cell>
          <cell r="L77">
            <v>4</v>
          </cell>
          <cell r="N77">
            <v>0.95</v>
          </cell>
          <cell r="O77">
            <v>0.95</v>
          </cell>
        </row>
        <row r="78">
          <cell r="E78" t="str">
            <v>5.2-07</v>
          </cell>
          <cell r="F78" t="str">
            <v>壁仕上　タイル</v>
          </cell>
          <cell r="G78">
            <v>40</v>
          </cell>
          <cell r="H78">
            <v>40</v>
          </cell>
          <cell r="I78">
            <v>0.02</v>
          </cell>
          <cell r="J78">
            <v>0.02</v>
          </cell>
          <cell r="K78">
            <v>0</v>
          </cell>
          <cell r="L78">
            <v>2</v>
          </cell>
          <cell r="M78">
            <v>0.1</v>
          </cell>
          <cell r="N78">
            <v>1.4E-2</v>
          </cell>
          <cell r="O78">
            <v>1.4E-2</v>
          </cell>
        </row>
        <row r="79">
          <cell r="E79" t="str">
            <v>5.2-11</v>
          </cell>
          <cell r="F79" t="str">
            <v>壁仕上　塗装</v>
          </cell>
          <cell r="G79">
            <v>20</v>
          </cell>
          <cell r="H79">
            <v>20</v>
          </cell>
          <cell r="I79">
            <v>0.02</v>
          </cell>
          <cell r="J79">
            <v>0.02</v>
          </cell>
          <cell r="K79">
            <v>1</v>
          </cell>
          <cell r="L79">
            <v>4</v>
          </cell>
          <cell r="M79">
            <v>0.65</v>
          </cell>
          <cell r="N79">
            <v>1.0900000000000001</v>
          </cell>
          <cell r="O79">
            <v>1.0900000000000001</v>
          </cell>
        </row>
        <row r="80">
          <cell r="E80" t="str">
            <v>5.2-81</v>
          </cell>
          <cell r="F80" t="str">
            <v>間仕切下地　LGS+PB（両面）</v>
          </cell>
          <cell r="G80">
            <v>20</v>
          </cell>
          <cell r="H80">
            <v>20</v>
          </cell>
          <cell r="I80">
            <v>0.02</v>
          </cell>
          <cell r="J80">
            <v>0.02</v>
          </cell>
          <cell r="K80">
            <v>1</v>
          </cell>
          <cell r="L80">
            <v>4</v>
          </cell>
          <cell r="M80">
            <v>0</v>
          </cell>
          <cell r="N80">
            <v>7.0000000000000007E-2</v>
          </cell>
          <cell r="O80">
            <v>7.0000000000000007E-2</v>
          </cell>
        </row>
        <row r="81">
          <cell r="F81" t="str">
            <v/>
          </cell>
          <cell r="M81" t="str">
            <v/>
          </cell>
        </row>
        <row r="82">
          <cell r="F82" t="str">
            <v/>
          </cell>
          <cell r="M82" t="str">
            <v/>
          </cell>
        </row>
        <row r="83">
          <cell r="F83" t="str">
            <v/>
          </cell>
          <cell r="M83" t="str">
            <v/>
          </cell>
        </row>
        <row r="84">
          <cell r="F84" t="str">
            <v/>
          </cell>
          <cell r="M84" t="str">
            <v/>
          </cell>
        </row>
        <row r="85">
          <cell r="F85" t="str">
            <v/>
          </cell>
          <cell r="K85">
            <v>0</v>
          </cell>
          <cell r="L85">
            <v>0</v>
          </cell>
          <cell r="M85" t="str">
            <v/>
          </cell>
        </row>
        <row r="86">
          <cell r="F86" t="str">
            <v/>
          </cell>
          <cell r="K86">
            <v>0</v>
          </cell>
          <cell r="L86">
            <v>0</v>
          </cell>
          <cell r="M86" t="str">
            <v/>
          </cell>
        </row>
        <row r="87">
          <cell r="F87" t="str">
            <v/>
          </cell>
          <cell r="K87">
            <v>0</v>
          </cell>
          <cell r="L87">
            <v>0</v>
          </cell>
          <cell r="M87" t="str">
            <v/>
          </cell>
        </row>
        <row r="88">
          <cell r="E88" t="str">
            <v>5.3-01</v>
          </cell>
          <cell r="F88" t="str">
            <v>鋼製扉</v>
          </cell>
          <cell r="G88">
            <v>30</v>
          </cell>
          <cell r="H88">
            <v>30</v>
          </cell>
          <cell r="I88">
            <v>0.02</v>
          </cell>
          <cell r="J88">
            <v>0.02</v>
          </cell>
          <cell r="K88">
            <v>0</v>
          </cell>
          <cell r="L88">
            <v>2</v>
          </cell>
          <cell r="M88">
            <v>0.04</v>
          </cell>
          <cell r="N88">
            <v>3.9E-2</v>
          </cell>
          <cell r="O88">
            <v>3.9E-2</v>
          </cell>
        </row>
        <row r="89">
          <cell r="E89" t="str">
            <v>5.3-11</v>
          </cell>
          <cell r="F89" t="str">
            <v>木製扉</v>
          </cell>
          <cell r="G89">
            <v>30</v>
          </cell>
          <cell r="H89">
            <v>30</v>
          </cell>
          <cell r="I89">
            <v>0.02</v>
          </cell>
          <cell r="J89">
            <v>0.02</v>
          </cell>
          <cell r="K89">
            <v>0</v>
          </cell>
          <cell r="L89">
            <v>2</v>
          </cell>
          <cell r="M89">
            <v>0</v>
          </cell>
        </row>
        <row r="90">
          <cell r="E90" t="str">
            <v>5.3-21</v>
          </cell>
          <cell r="F90" t="str">
            <v>ｶﾞﾗｽ10mm</v>
          </cell>
          <cell r="G90">
            <v>30</v>
          </cell>
          <cell r="H90">
            <v>30</v>
          </cell>
          <cell r="I90">
            <v>0.02</v>
          </cell>
          <cell r="J90">
            <v>0.02</v>
          </cell>
          <cell r="K90">
            <v>0</v>
          </cell>
          <cell r="L90">
            <v>2</v>
          </cell>
          <cell r="M90">
            <v>0</v>
          </cell>
        </row>
        <row r="91">
          <cell r="F91" t="str">
            <v/>
          </cell>
          <cell r="K91">
            <v>0</v>
          </cell>
          <cell r="L91">
            <v>0</v>
          </cell>
          <cell r="M91" t="str">
            <v/>
          </cell>
        </row>
        <row r="92">
          <cell r="E92" t="str">
            <v>5.4-01</v>
          </cell>
          <cell r="F92" t="str">
            <v>天井　岩綿吸音板ｼｽﾃﾑ天井</v>
          </cell>
          <cell r="G92">
            <v>30</v>
          </cell>
          <cell r="H92">
            <v>30</v>
          </cell>
          <cell r="I92">
            <v>0.02</v>
          </cell>
          <cell r="J92">
            <v>0.02</v>
          </cell>
          <cell r="K92">
            <v>0</v>
          </cell>
          <cell r="L92">
            <v>2</v>
          </cell>
          <cell r="M92">
            <v>0.69</v>
          </cell>
          <cell r="N92">
            <v>0.75</v>
          </cell>
          <cell r="O92">
            <v>0.75</v>
          </cell>
        </row>
        <row r="93">
          <cell r="E93" t="str">
            <v>5.4-21</v>
          </cell>
          <cell r="F93" t="str">
            <v>天井下地　吊材+PB</v>
          </cell>
          <cell r="G93">
            <v>30</v>
          </cell>
          <cell r="H93">
            <v>30</v>
          </cell>
          <cell r="I93">
            <v>0.02</v>
          </cell>
          <cell r="J93">
            <v>0.02</v>
          </cell>
          <cell r="K93">
            <v>0</v>
          </cell>
          <cell r="L93">
            <v>2</v>
          </cell>
          <cell r="M93">
            <v>0.06</v>
          </cell>
          <cell r="N93">
            <v>0.4</v>
          </cell>
          <cell r="O93">
            <v>0.4</v>
          </cell>
        </row>
        <row r="94">
          <cell r="E94" t="str">
            <v>5.4-11</v>
          </cell>
          <cell r="F94" t="str">
            <v>天井仕上　塗装</v>
          </cell>
          <cell r="G94">
            <v>20</v>
          </cell>
          <cell r="H94">
            <v>20</v>
          </cell>
          <cell r="I94">
            <v>0.02</v>
          </cell>
          <cell r="J94">
            <v>0.02</v>
          </cell>
          <cell r="K94">
            <v>1</v>
          </cell>
          <cell r="L94">
            <v>4</v>
          </cell>
          <cell r="M94">
            <v>0.06</v>
          </cell>
          <cell r="N94">
            <v>0.4</v>
          </cell>
          <cell r="O94">
            <v>0.4</v>
          </cell>
        </row>
        <row r="95">
          <cell r="E95" t="str">
            <v>5.4-31</v>
          </cell>
          <cell r="F95" t="str">
            <v>天井下地　吊材+ｱﾙﾐﾊﾟﾈﾙ</v>
          </cell>
          <cell r="G95">
            <v>40</v>
          </cell>
          <cell r="H95">
            <v>40</v>
          </cell>
          <cell r="I95">
            <v>0.02</v>
          </cell>
          <cell r="J95">
            <v>0.02</v>
          </cell>
          <cell r="K95">
            <v>0</v>
          </cell>
          <cell r="L95">
            <v>2</v>
          </cell>
          <cell r="M95">
            <v>0</v>
          </cell>
        </row>
        <row r="96">
          <cell r="F96" t="str">
            <v/>
          </cell>
          <cell r="K96">
            <v>0</v>
          </cell>
          <cell r="L96">
            <v>0</v>
          </cell>
          <cell r="M96" t="str">
            <v/>
          </cell>
        </row>
        <row r="97">
          <cell r="E97" t="str">
            <v>5.5-01</v>
          </cell>
          <cell r="F97" t="str">
            <v>断熱材　ｽﾀｲﾛﾌｫｰﾑ 25t</v>
          </cell>
          <cell r="G97">
            <v>30</v>
          </cell>
          <cell r="H97">
            <v>30</v>
          </cell>
          <cell r="I97">
            <v>0.02</v>
          </cell>
          <cell r="J97">
            <v>0.02</v>
          </cell>
          <cell r="K97">
            <v>0</v>
          </cell>
          <cell r="L97">
            <v>2</v>
          </cell>
          <cell r="M97">
            <v>0.16</v>
          </cell>
          <cell r="N97">
            <v>0.11</v>
          </cell>
          <cell r="O97">
            <v>0.11</v>
          </cell>
        </row>
        <row r="98">
          <cell r="E98" t="str">
            <v>5.5-22</v>
          </cell>
          <cell r="F98" t="str">
            <v>断熱材　GW  50t</v>
          </cell>
          <cell r="G98">
            <v>30</v>
          </cell>
          <cell r="H98">
            <v>30</v>
          </cell>
          <cell r="I98">
            <v>0.02</v>
          </cell>
          <cell r="J98">
            <v>0.02</v>
          </cell>
          <cell r="K98">
            <v>0</v>
          </cell>
          <cell r="L98">
            <v>2</v>
          </cell>
          <cell r="M98">
            <v>0</v>
          </cell>
          <cell r="N98">
            <v>0.16</v>
          </cell>
          <cell r="O98">
            <v>0.16</v>
          </cell>
        </row>
        <row r="99">
          <cell r="F99" t="str">
            <v/>
          </cell>
          <cell r="K99">
            <v>0</v>
          </cell>
          <cell r="L99">
            <v>0</v>
          </cell>
          <cell r="M99" t="str">
            <v/>
          </cell>
        </row>
        <row r="100">
          <cell r="F100" t="str">
            <v/>
          </cell>
          <cell r="M100" t="str">
            <v/>
          </cell>
        </row>
        <row r="101">
          <cell r="F101" t="str">
            <v/>
          </cell>
          <cell r="M101" t="str">
            <v/>
          </cell>
        </row>
        <row r="102">
          <cell r="F102" t="str">
            <v/>
          </cell>
          <cell r="M102" t="str">
            <v/>
          </cell>
        </row>
        <row r="103">
          <cell r="F103" t="str">
            <v/>
          </cell>
          <cell r="M103" t="str">
            <v/>
          </cell>
        </row>
        <row r="104">
          <cell r="F104" t="str">
            <v/>
          </cell>
          <cell r="K104">
            <v>0</v>
          </cell>
          <cell r="L104">
            <v>0</v>
          </cell>
          <cell r="M104" t="str">
            <v/>
          </cell>
        </row>
        <row r="105">
          <cell r="F105" t="str">
            <v/>
          </cell>
          <cell r="K105">
            <v>0</v>
          </cell>
          <cell r="L105">
            <v>0</v>
          </cell>
          <cell r="M105" t="str">
            <v/>
          </cell>
        </row>
        <row r="106">
          <cell r="F106" t="str">
            <v/>
          </cell>
          <cell r="K106">
            <v>0</v>
          </cell>
          <cell r="L106">
            <v>0</v>
          </cell>
          <cell r="M106" t="str">
            <v/>
          </cell>
        </row>
        <row r="107">
          <cell r="F107" t="str">
            <v/>
          </cell>
          <cell r="K107">
            <v>0</v>
          </cell>
          <cell r="L107">
            <v>0</v>
          </cell>
          <cell r="M107" t="str">
            <v/>
          </cell>
        </row>
        <row r="108">
          <cell r="F108" t="str">
            <v/>
          </cell>
          <cell r="K108">
            <v>0</v>
          </cell>
          <cell r="L108">
            <v>0</v>
          </cell>
          <cell r="M108" t="str">
            <v/>
          </cell>
        </row>
        <row r="109">
          <cell r="F109" t="str">
            <v/>
          </cell>
          <cell r="K109">
            <v>0</v>
          </cell>
          <cell r="L109">
            <v>0</v>
          </cell>
          <cell r="M109" t="str">
            <v/>
          </cell>
        </row>
        <row r="110">
          <cell r="F110" t="str">
            <v/>
          </cell>
          <cell r="K110">
            <v>0</v>
          </cell>
          <cell r="L110">
            <v>0</v>
          </cell>
          <cell r="M110" t="str">
            <v/>
          </cell>
        </row>
        <row r="111">
          <cell r="F111" t="str">
            <v/>
          </cell>
          <cell r="K111">
            <v>0</v>
          </cell>
          <cell r="L111">
            <v>0</v>
          </cell>
          <cell r="M111" t="str">
            <v/>
          </cell>
        </row>
        <row r="112">
          <cell r="F112" t="str">
            <v/>
          </cell>
          <cell r="K112">
            <v>0</v>
          </cell>
          <cell r="L112">
            <v>0</v>
          </cell>
          <cell r="M112" t="str">
            <v/>
          </cell>
        </row>
        <row r="113">
          <cell r="F113" t="str">
            <v/>
          </cell>
          <cell r="K113">
            <v>0</v>
          </cell>
          <cell r="L113">
            <v>0</v>
          </cell>
          <cell r="M113" t="str">
            <v/>
          </cell>
        </row>
        <row r="114">
          <cell r="F114" t="str">
            <v/>
          </cell>
          <cell r="K114">
            <v>0</v>
          </cell>
          <cell r="L114">
            <v>0</v>
          </cell>
          <cell r="M114" t="str">
            <v/>
          </cell>
        </row>
        <row r="115">
          <cell r="F115" t="str">
            <v/>
          </cell>
          <cell r="K115">
            <v>0</v>
          </cell>
          <cell r="L115">
            <v>0</v>
          </cell>
          <cell r="M115" t="str">
            <v/>
          </cell>
        </row>
        <row r="116">
          <cell r="F116" t="str">
            <v/>
          </cell>
          <cell r="K116">
            <v>0</v>
          </cell>
          <cell r="L116">
            <v>0</v>
          </cell>
          <cell r="M116" t="str">
            <v/>
          </cell>
        </row>
        <row r="117">
          <cell r="F117" t="str">
            <v/>
          </cell>
          <cell r="K117">
            <v>0</v>
          </cell>
          <cell r="L117">
            <v>0</v>
          </cell>
          <cell r="M117" t="str">
            <v/>
          </cell>
        </row>
        <row r="118">
          <cell r="F118" t="str">
            <v/>
          </cell>
          <cell r="K118">
            <v>0</v>
          </cell>
          <cell r="L118">
            <v>0</v>
          </cell>
          <cell r="M118" t="str">
            <v/>
          </cell>
        </row>
        <row r="119">
          <cell r="F119" t="str">
            <v/>
          </cell>
          <cell r="K119">
            <v>0</v>
          </cell>
          <cell r="L119">
            <v>0</v>
          </cell>
          <cell r="M119" t="str">
            <v/>
          </cell>
        </row>
        <row r="120">
          <cell r="F120" t="str">
            <v/>
          </cell>
          <cell r="K120">
            <v>0</v>
          </cell>
          <cell r="L120">
            <v>0</v>
          </cell>
          <cell r="M120" t="str">
            <v/>
          </cell>
        </row>
        <row r="121">
          <cell r="F121" t="str">
            <v/>
          </cell>
          <cell r="K121">
            <v>0</v>
          </cell>
          <cell r="L121">
            <v>0</v>
          </cell>
          <cell r="M121" t="str">
            <v/>
          </cell>
        </row>
        <row r="122">
          <cell r="F122" t="str">
            <v/>
          </cell>
          <cell r="K122">
            <v>0</v>
          </cell>
          <cell r="L122">
            <v>0</v>
          </cell>
          <cell r="M122" t="str">
            <v/>
          </cell>
        </row>
      </sheetData>
      <sheetData sheetId="5" refreshError="1"/>
      <sheetData sheetId="6" refreshError="1"/>
      <sheetData sheetId="7">
        <row r="11">
          <cell r="CE11">
            <v>3211031</v>
          </cell>
          <cell r="CF11">
            <v>0</v>
          </cell>
        </row>
        <row r="12">
          <cell r="CE12">
            <v>3211021</v>
          </cell>
          <cell r="CF12">
            <v>0</v>
          </cell>
        </row>
        <row r="13">
          <cell r="CE13">
            <v>3211099</v>
          </cell>
          <cell r="CF13">
            <v>0</v>
          </cell>
        </row>
        <row r="14">
          <cell r="CE14">
            <v>3211031</v>
          </cell>
          <cell r="CF14">
            <v>0</v>
          </cell>
        </row>
        <row r="15">
          <cell r="CE15">
            <v>3211021</v>
          </cell>
          <cell r="CF15">
            <v>0</v>
          </cell>
        </row>
        <row r="16">
          <cell r="CE16">
            <v>3211099</v>
          </cell>
          <cell r="CF16">
            <v>0</v>
          </cell>
        </row>
        <row r="17">
          <cell r="CE17">
            <v>3011031</v>
          </cell>
          <cell r="CF17">
            <v>0</v>
          </cell>
        </row>
        <row r="18">
          <cell r="CE18">
            <v>3211011</v>
          </cell>
          <cell r="CF18">
            <v>0</v>
          </cell>
        </row>
        <row r="19">
          <cell r="CE19">
            <v>3211031</v>
          </cell>
          <cell r="CF19">
            <v>0</v>
          </cell>
        </row>
        <row r="20">
          <cell r="CE20">
            <v>2899021</v>
          </cell>
          <cell r="CF20">
            <v>0</v>
          </cell>
        </row>
        <row r="22">
          <cell r="CE22">
            <v>3241031</v>
          </cell>
          <cell r="CF22">
            <v>0</v>
          </cell>
        </row>
        <row r="23">
          <cell r="CE23">
            <v>3241031</v>
          </cell>
          <cell r="CF23">
            <v>0</v>
          </cell>
        </row>
        <row r="25">
          <cell r="CE25">
            <v>3211031</v>
          </cell>
          <cell r="CF25">
            <v>0</v>
          </cell>
        </row>
        <row r="26">
          <cell r="CE26">
            <v>3211031</v>
          </cell>
          <cell r="CF26">
            <v>0</v>
          </cell>
        </row>
        <row r="27">
          <cell r="CE27">
            <v>3211031</v>
          </cell>
          <cell r="CF27">
            <v>0</v>
          </cell>
        </row>
        <row r="28">
          <cell r="CE28">
            <v>3211031</v>
          </cell>
          <cell r="CF28">
            <v>0</v>
          </cell>
        </row>
        <row r="30">
          <cell r="CE30">
            <v>3321011</v>
          </cell>
          <cell r="CF30">
            <v>0</v>
          </cell>
        </row>
        <row r="31">
          <cell r="CE31">
            <v>3311021</v>
          </cell>
          <cell r="CF31">
            <v>0</v>
          </cell>
        </row>
        <row r="33">
          <cell r="CE33">
            <v>3321099</v>
          </cell>
          <cell r="CF33">
            <v>0</v>
          </cell>
        </row>
        <row r="34">
          <cell r="CE34">
            <v>3031099</v>
          </cell>
          <cell r="CF34">
            <v>0</v>
          </cell>
        </row>
        <row r="35">
          <cell r="CE35">
            <v>3251021</v>
          </cell>
          <cell r="CF35">
            <v>0</v>
          </cell>
        </row>
        <row r="36">
          <cell r="CE36">
            <v>3321099</v>
          </cell>
          <cell r="CF36">
            <v>0</v>
          </cell>
        </row>
        <row r="38">
          <cell r="CE38">
            <v>3241021</v>
          </cell>
          <cell r="CF38">
            <v>0</v>
          </cell>
        </row>
        <row r="39">
          <cell r="CE39">
            <v>3241011</v>
          </cell>
          <cell r="CF39">
            <v>0</v>
          </cell>
        </row>
        <row r="40">
          <cell r="CE40">
            <v>3241021</v>
          </cell>
          <cell r="CF40">
            <v>0</v>
          </cell>
        </row>
        <row r="41">
          <cell r="CE41">
            <v>3241011</v>
          </cell>
          <cell r="CF41">
            <v>0</v>
          </cell>
        </row>
        <row r="42">
          <cell r="CE42">
            <v>3241021</v>
          </cell>
          <cell r="CF42">
            <v>0</v>
          </cell>
        </row>
        <row r="44">
          <cell r="CE44">
            <v>2721011</v>
          </cell>
          <cell r="CF44">
            <v>0</v>
          </cell>
        </row>
        <row r="45">
          <cell r="CE45">
            <v>2721011</v>
          </cell>
          <cell r="CF45">
            <v>0</v>
          </cell>
        </row>
        <row r="46">
          <cell r="CE46">
            <v>2721011</v>
          </cell>
          <cell r="CF46">
            <v>0</v>
          </cell>
        </row>
        <row r="47">
          <cell r="CE47">
            <v>3211041</v>
          </cell>
          <cell r="CF47">
            <v>0</v>
          </cell>
        </row>
        <row r="49">
          <cell r="CE49">
            <v>2622011</v>
          </cell>
          <cell r="CF49">
            <v>0</v>
          </cell>
        </row>
        <row r="50">
          <cell r="CE50">
            <v>2211012</v>
          </cell>
          <cell r="CF50">
            <v>0</v>
          </cell>
        </row>
        <row r="51">
          <cell r="CE51">
            <v>2812011</v>
          </cell>
          <cell r="CF51">
            <v>0</v>
          </cell>
        </row>
        <row r="52">
          <cell r="CE52">
            <v>2899021</v>
          </cell>
          <cell r="CF52">
            <v>0</v>
          </cell>
        </row>
        <row r="53">
          <cell r="CE53">
            <v>2812011</v>
          </cell>
          <cell r="CF53">
            <v>0</v>
          </cell>
        </row>
        <row r="54">
          <cell r="CE54">
            <v>3211041</v>
          </cell>
          <cell r="CF54">
            <v>0</v>
          </cell>
        </row>
        <row r="55">
          <cell r="CE55">
            <v>2812011</v>
          </cell>
          <cell r="CF55">
            <v>0</v>
          </cell>
        </row>
        <row r="56">
          <cell r="CE56">
            <v>2899021</v>
          </cell>
          <cell r="CF56">
            <v>0</v>
          </cell>
        </row>
        <row r="57">
          <cell r="CE57">
            <v>2531011</v>
          </cell>
          <cell r="CF57">
            <v>0</v>
          </cell>
        </row>
        <row r="58">
          <cell r="CE58">
            <v>2523011</v>
          </cell>
          <cell r="CF58">
            <v>0</v>
          </cell>
        </row>
        <row r="60">
          <cell r="CE60">
            <v>2072011</v>
          </cell>
          <cell r="CF60">
            <v>0</v>
          </cell>
        </row>
        <row r="61">
          <cell r="CF61">
            <v>0</v>
          </cell>
        </row>
        <row r="62">
          <cell r="CF62">
            <v>0</v>
          </cell>
        </row>
        <row r="63">
          <cell r="CF63">
            <v>0</v>
          </cell>
        </row>
        <row r="64">
          <cell r="CF64">
            <v>0</v>
          </cell>
        </row>
        <row r="65">
          <cell r="CF65">
            <v>0</v>
          </cell>
        </row>
      </sheetData>
      <sheetData sheetId="8">
        <row r="11">
          <cell r="CE11">
            <v>3011011</v>
          </cell>
          <cell r="CF11">
            <v>0</v>
          </cell>
        </row>
        <row r="12">
          <cell r="CE12">
            <v>3011011</v>
          </cell>
          <cell r="CF12">
            <v>0</v>
          </cell>
        </row>
        <row r="13">
          <cell r="CE13">
            <v>3011011</v>
          </cell>
          <cell r="CF13">
            <v>0</v>
          </cell>
        </row>
        <row r="14">
          <cell r="CE14">
            <v>3011011</v>
          </cell>
          <cell r="CF14">
            <v>0</v>
          </cell>
        </row>
        <row r="16">
          <cell r="CE16">
            <v>3013011</v>
          </cell>
          <cell r="CF16">
            <v>0</v>
          </cell>
        </row>
        <row r="17">
          <cell r="CE17">
            <v>3013011</v>
          </cell>
          <cell r="CF17">
            <v>0</v>
          </cell>
        </row>
        <row r="18">
          <cell r="CE18">
            <v>3013011</v>
          </cell>
          <cell r="CF18">
            <v>0</v>
          </cell>
        </row>
        <row r="19">
          <cell r="CE19">
            <v>3013011</v>
          </cell>
          <cell r="CF19">
            <v>0</v>
          </cell>
        </row>
        <row r="20">
          <cell r="CE20">
            <v>3013011</v>
          </cell>
          <cell r="CF20">
            <v>0</v>
          </cell>
        </row>
        <row r="22">
          <cell r="CE22">
            <v>3013011</v>
          </cell>
          <cell r="CF22">
            <v>0</v>
          </cell>
        </row>
        <row r="23">
          <cell r="CE23">
            <v>3013011</v>
          </cell>
          <cell r="CF23">
            <v>0</v>
          </cell>
        </row>
        <row r="24">
          <cell r="CE24">
            <v>3013011</v>
          </cell>
          <cell r="CF24">
            <v>0</v>
          </cell>
        </row>
        <row r="25">
          <cell r="CE25">
            <v>3013011</v>
          </cell>
          <cell r="CF25">
            <v>0</v>
          </cell>
        </row>
        <row r="26">
          <cell r="CE26">
            <v>3013011</v>
          </cell>
          <cell r="CF26">
            <v>0</v>
          </cell>
        </row>
        <row r="27">
          <cell r="CE27">
            <v>3013011</v>
          </cell>
          <cell r="CF27">
            <v>0</v>
          </cell>
        </row>
        <row r="28">
          <cell r="CE28">
            <v>3019011</v>
          </cell>
          <cell r="CF28">
            <v>0</v>
          </cell>
        </row>
        <row r="29">
          <cell r="CE29">
            <v>3013011</v>
          </cell>
          <cell r="CF29">
            <v>0</v>
          </cell>
        </row>
        <row r="30">
          <cell r="CE30">
            <v>2899021</v>
          </cell>
          <cell r="CF30">
            <v>0</v>
          </cell>
        </row>
        <row r="31">
          <cell r="CE31">
            <v>2623011</v>
          </cell>
          <cell r="CF31">
            <v>0</v>
          </cell>
        </row>
        <row r="32">
          <cell r="CE32">
            <v>2812011</v>
          </cell>
          <cell r="CF32">
            <v>0</v>
          </cell>
        </row>
        <row r="35">
          <cell r="CE35">
            <v>2622011</v>
          </cell>
          <cell r="CF35">
            <v>0</v>
          </cell>
        </row>
        <row r="36">
          <cell r="CE36">
            <v>2899031</v>
          </cell>
          <cell r="CF36">
            <v>0</v>
          </cell>
        </row>
        <row r="37">
          <cell r="CE37">
            <v>2079011</v>
          </cell>
          <cell r="CF37">
            <v>0</v>
          </cell>
        </row>
        <row r="38">
          <cell r="CE38">
            <v>2621011</v>
          </cell>
          <cell r="CF38">
            <v>0</v>
          </cell>
        </row>
        <row r="39">
          <cell r="CE39">
            <v>2622012</v>
          </cell>
          <cell r="CF39">
            <v>0</v>
          </cell>
        </row>
        <row r="40">
          <cell r="CE40">
            <v>2899031</v>
          </cell>
          <cell r="CF40">
            <v>0</v>
          </cell>
        </row>
        <row r="41">
          <cell r="CE41">
            <v>2079011</v>
          </cell>
          <cell r="CF41">
            <v>0</v>
          </cell>
        </row>
        <row r="42">
          <cell r="CE42">
            <v>2621011</v>
          </cell>
          <cell r="CF42">
            <v>0</v>
          </cell>
        </row>
        <row r="43">
          <cell r="CE43">
            <v>2722011</v>
          </cell>
          <cell r="CF43">
            <v>0</v>
          </cell>
        </row>
        <row r="44">
          <cell r="CE44">
            <v>2722031</v>
          </cell>
          <cell r="CF44">
            <v>0</v>
          </cell>
        </row>
        <row r="45">
          <cell r="CE45">
            <v>2711021</v>
          </cell>
          <cell r="CF45">
            <v>0</v>
          </cell>
        </row>
        <row r="46">
          <cell r="CE46">
            <v>2621011</v>
          </cell>
          <cell r="CF46">
            <v>0</v>
          </cell>
        </row>
        <row r="47">
          <cell r="CE47">
            <v>2211012</v>
          </cell>
          <cell r="CF47">
            <v>0</v>
          </cell>
        </row>
        <row r="48">
          <cell r="CE48">
            <v>2211012</v>
          </cell>
          <cell r="CF48">
            <v>0</v>
          </cell>
        </row>
        <row r="49">
          <cell r="CE49">
            <v>2079011</v>
          </cell>
          <cell r="CF49">
            <v>0</v>
          </cell>
        </row>
        <row r="50">
          <cell r="CE50">
            <v>2621011</v>
          </cell>
          <cell r="CF50">
            <v>0</v>
          </cell>
        </row>
        <row r="52">
          <cell r="CE52">
            <v>3031099</v>
          </cell>
          <cell r="CF52">
            <v>0</v>
          </cell>
        </row>
        <row r="53">
          <cell r="CE53">
            <v>3211031</v>
          </cell>
          <cell r="CF53">
            <v>0</v>
          </cell>
        </row>
        <row r="54">
          <cell r="CE54">
            <v>2721011</v>
          </cell>
          <cell r="CF54">
            <v>0</v>
          </cell>
        </row>
        <row r="55">
          <cell r="CE55">
            <v>2721011</v>
          </cell>
          <cell r="CF55">
            <v>0</v>
          </cell>
        </row>
        <row r="56">
          <cell r="CE56">
            <v>3211041</v>
          </cell>
          <cell r="CF56">
            <v>0</v>
          </cell>
        </row>
        <row r="57">
          <cell r="CE57">
            <v>2622011</v>
          </cell>
          <cell r="CF57">
            <v>0</v>
          </cell>
        </row>
        <row r="58">
          <cell r="CE58">
            <v>2211012</v>
          </cell>
          <cell r="CF58">
            <v>0</v>
          </cell>
        </row>
        <row r="59">
          <cell r="CE59">
            <v>2899021</v>
          </cell>
          <cell r="CF59">
            <v>0</v>
          </cell>
        </row>
        <row r="60">
          <cell r="CE60">
            <v>2812011</v>
          </cell>
          <cell r="CF60">
            <v>0</v>
          </cell>
        </row>
        <row r="62">
          <cell r="CE62">
            <v>3031099</v>
          </cell>
          <cell r="CF62">
            <v>0</v>
          </cell>
        </row>
        <row r="63">
          <cell r="CE63">
            <v>3031099</v>
          </cell>
          <cell r="CF63">
            <v>0</v>
          </cell>
        </row>
        <row r="64">
          <cell r="CE64">
            <v>2899092</v>
          </cell>
          <cell r="CF64">
            <v>0</v>
          </cell>
        </row>
        <row r="65">
          <cell r="CE65">
            <v>2211011</v>
          </cell>
          <cell r="CF65">
            <v>0</v>
          </cell>
        </row>
        <row r="66">
          <cell r="CE66">
            <v>2523011</v>
          </cell>
          <cell r="CF66">
            <v>0</v>
          </cell>
        </row>
        <row r="67">
          <cell r="CE67">
            <v>2512011</v>
          </cell>
          <cell r="CF67">
            <v>0</v>
          </cell>
        </row>
        <row r="68">
          <cell r="CE68">
            <v>2211013</v>
          </cell>
          <cell r="CF68">
            <v>0</v>
          </cell>
        </row>
        <row r="69">
          <cell r="CE69">
            <v>2623021</v>
          </cell>
          <cell r="CF69">
            <v>0</v>
          </cell>
        </row>
        <row r="70">
          <cell r="CE70">
            <v>2722021</v>
          </cell>
          <cell r="CF70">
            <v>0</v>
          </cell>
        </row>
        <row r="71">
          <cell r="CE71">
            <v>2072011</v>
          </cell>
          <cell r="CF71">
            <v>0</v>
          </cell>
        </row>
        <row r="72">
          <cell r="CF72">
            <v>0</v>
          </cell>
        </row>
        <row r="73">
          <cell r="CF73">
            <v>0</v>
          </cell>
        </row>
        <row r="74">
          <cell r="CF74">
            <v>0</v>
          </cell>
        </row>
        <row r="75">
          <cell r="CF75">
            <v>0</v>
          </cell>
        </row>
      </sheetData>
      <sheetData sheetId="9">
        <row r="11">
          <cell r="CE11">
            <v>2211015</v>
          </cell>
          <cell r="CF11">
            <v>0</v>
          </cell>
        </row>
        <row r="12">
          <cell r="CE12">
            <v>2621011</v>
          </cell>
          <cell r="CF12">
            <v>0</v>
          </cell>
        </row>
        <row r="13">
          <cell r="CE13">
            <v>2899021</v>
          </cell>
          <cell r="CF13">
            <v>0</v>
          </cell>
        </row>
        <row r="14">
          <cell r="CE14">
            <v>2621011</v>
          </cell>
          <cell r="CF14">
            <v>0</v>
          </cell>
        </row>
        <row r="15">
          <cell r="CE15">
            <v>2899021</v>
          </cell>
          <cell r="CF15">
            <v>0</v>
          </cell>
        </row>
        <row r="17">
          <cell r="CE17">
            <v>3019011</v>
          </cell>
          <cell r="CF17">
            <v>0</v>
          </cell>
        </row>
        <row r="18">
          <cell r="CE18">
            <v>3019011</v>
          </cell>
          <cell r="CF18">
            <v>0</v>
          </cell>
        </row>
        <row r="20">
          <cell r="CE20">
            <v>3011011</v>
          </cell>
          <cell r="CF20">
            <v>0</v>
          </cell>
        </row>
        <row r="21">
          <cell r="CE21">
            <v>2891011</v>
          </cell>
          <cell r="CF21">
            <v>0</v>
          </cell>
        </row>
        <row r="22">
          <cell r="CE22">
            <v>2891011</v>
          </cell>
          <cell r="CF22">
            <v>0</v>
          </cell>
        </row>
        <row r="23">
          <cell r="CE23">
            <v>2531011</v>
          </cell>
          <cell r="CF23">
            <v>0</v>
          </cell>
        </row>
        <row r="24">
          <cell r="CE24">
            <v>2899031</v>
          </cell>
          <cell r="CF24">
            <v>0</v>
          </cell>
        </row>
        <row r="25">
          <cell r="CE25">
            <v>3031099</v>
          </cell>
          <cell r="CF25">
            <v>0</v>
          </cell>
        </row>
        <row r="27">
          <cell r="CE27">
            <v>3031099</v>
          </cell>
          <cell r="CF27">
            <v>0</v>
          </cell>
        </row>
        <row r="28">
          <cell r="CE28">
            <v>3031099</v>
          </cell>
          <cell r="CF28">
            <v>0</v>
          </cell>
        </row>
        <row r="30">
          <cell r="CE30">
            <v>2622011</v>
          </cell>
          <cell r="CF30">
            <v>0</v>
          </cell>
        </row>
        <row r="31">
          <cell r="CE31">
            <v>2899031</v>
          </cell>
          <cell r="CF31">
            <v>0</v>
          </cell>
        </row>
        <row r="32">
          <cell r="CE32">
            <v>2079011</v>
          </cell>
          <cell r="CF32">
            <v>0</v>
          </cell>
        </row>
        <row r="33">
          <cell r="CE33">
            <v>2621011</v>
          </cell>
          <cell r="CF33">
            <v>0</v>
          </cell>
        </row>
        <row r="34">
          <cell r="CE34">
            <v>2622012</v>
          </cell>
          <cell r="CF34">
            <v>0</v>
          </cell>
        </row>
        <row r="35">
          <cell r="CE35">
            <v>2899031</v>
          </cell>
          <cell r="CF35">
            <v>0</v>
          </cell>
        </row>
        <row r="36">
          <cell r="CE36">
            <v>2079011</v>
          </cell>
          <cell r="CF36">
            <v>0</v>
          </cell>
        </row>
        <row r="37">
          <cell r="CE37">
            <v>2621011</v>
          </cell>
          <cell r="CF37">
            <v>0</v>
          </cell>
        </row>
        <row r="38">
          <cell r="CE38">
            <v>2631021</v>
          </cell>
          <cell r="CF38">
            <v>0</v>
          </cell>
        </row>
        <row r="39">
          <cell r="CE39">
            <v>2631031</v>
          </cell>
          <cell r="CF39">
            <v>0</v>
          </cell>
        </row>
        <row r="40">
          <cell r="CE40">
            <v>2621011</v>
          </cell>
          <cell r="CF40">
            <v>0</v>
          </cell>
        </row>
        <row r="41">
          <cell r="CE41">
            <v>2722011</v>
          </cell>
          <cell r="CF41">
            <v>0</v>
          </cell>
        </row>
        <row r="42">
          <cell r="CE42">
            <v>2722031</v>
          </cell>
          <cell r="CF42">
            <v>0</v>
          </cell>
        </row>
        <row r="43">
          <cell r="CE43">
            <v>2711021</v>
          </cell>
          <cell r="CF43">
            <v>0</v>
          </cell>
        </row>
        <row r="44">
          <cell r="CE44">
            <v>2621011</v>
          </cell>
          <cell r="CF44">
            <v>0</v>
          </cell>
        </row>
        <row r="45">
          <cell r="CE45">
            <v>2211012</v>
          </cell>
          <cell r="CF45">
            <v>0</v>
          </cell>
        </row>
        <row r="46">
          <cell r="CE46">
            <v>2211012</v>
          </cell>
          <cell r="CF46">
            <v>0</v>
          </cell>
        </row>
        <row r="47">
          <cell r="CE47">
            <v>2079011</v>
          </cell>
          <cell r="CF47">
            <v>0</v>
          </cell>
        </row>
        <row r="48">
          <cell r="CE48">
            <v>2621011</v>
          </cell>
          <cell r="CF48">
            <v>0</v>
          </cell>
        </row>
        <row r="49">
          <cell r="CE49">
            <v>2523011</v>
          </cell>
          <cell r="CF49">
            <v>0</v>
          </cell>
        </row>
        <row r="50">
          <cell r="CE50">
            <v>3031099</v>
          </cell>
          <cell r="CF50">
            <v>0</v>
          </cell>
        </row>
        <row r="51">
          <cell r="CE51">
            <v>2899092</v>
          </cell>
          <cell r="CF51">
            <v>0</v>
          </cell>
        </row>
        <row r="52">
          <cell r="CE52">
            <v>2211011</v>
          </cell>
          <cell r="CF52">
            <v>0</v>
          </cell>
        </row>
        <row r="53">
          <cell r="CE53">
            <v>2523011</v>
          </cell>
          <cell r="CF53">
            <v>0</v>
          </cell>
        </row>
        <row r="54">
          <cell r="CE54">
            <v>2512011</v>
          </cell>
          <cell r="CF54">
            <v>0</v>
          </cell>
        </row>
        <row r="55">
          <cell r="CE55">
            <v>2211013</v>
          </cell>
          <cell r="CF55">
            <v>0</v>
          </cell>
        </row>
        <row r="56">
          <cell r="CE56">
            <v>2623021</v>
          </cell>
          <cell r="CF56">
            <v>0</v>
          </cell>
        </row>
        <row r="57">
          <cell r="CE57">
            <v>2722021</v>
          </cell>
          <cell r="CF57">
            <v>0</v>
          </cell>
        </row>
        <row r="58">
          <cell r="CE58">
            <v>2072011</v>
          </cell>
          <cell r="CF58">
            <v>0</v>
          </cell>
        </row>
        <row r="60">
          <cell r="CE60">
            <v>2622011</v>
          </cell>
          <cell r="CF60">
            <v>0</v>
          </cell>
        </row>
        <row r="61">
          <cell r="CE61">
            <v>2899031</v>
          </cell>
          <cell r="CF61">
            <v>0</v>
          </cell>
        </row>
        <row r="62">
          <cell r="CE62">
            <v>2079011</v>
          </cell>
          <cell r="CF62">
            <v>0</v>
          </cell>
        </row>
        <row r="63">
          <cell r="CE63">
            <v>2621011</v>
          </cell>
          <cell r="CF63">
            <v>0</v>
          </cell>
        </row>
        <row r="64">
          <cell r="CE64">
            <v>3031099</v>
          </cell>
          <cell r="CF64">
            <v>0</v>
          </cell>
        </row>
        <row r="69">
          <cell r="CE69">
            <v>2622011</v>
          </cell>
          <cell r="CF69">
            <v>0</v>
          </cell>
        </row>
        <row r="70">
          <cell r="CE70">
            <v>2899031</v>
          </cell>
          <cell r="CF70">
            <v>0</v>
          </cell>
        </row>
        <row r="71">
          <cell r="CE71">
            <v>2079011</v>
          </cell>
          <cell r="CF71">
            <v>0</v>
          </cell>
        </row>
        <row r="72">
          <cell r="CE72">
            <v>3031099</v>
          </cell>
          <cell r="CF72">
            <v>0</v>
          </cell>
        </row>
      </sheetData>
      <sheetData sheetId="10">
        <row r="10">
          <cell r="CE10">
            <v>3012011</v>
          </cell>
          <cell r="CF10">
            <v>0</v>
          </cell>
        </row>
        <row r="12">
          <cell r="CF12">
            <v>0</v>
          </cell>
        </row>
      </sheetData>
      <sheetData sheetId="11">
        <row r="7">
          <cell r="K7">
            <v>339</v>
          </cell>
          <cell r="M7">
            <v>0</v>
          </cell>
          <cell r="N7">
            <v>0</v>
          </cell>
          <cell r="O7">
            <v>0</v>
          </cell>
          <cell r="P7">
            <v>0</v>
          </cell>
        </row>
        <row r="9">
          <cell r="K9">
            <v>339</v>
          </cell>
          <cell r="M9">
            <v>0</v>
          </cell>
          <cell r="N9">
            <v>0</v>
          </cell>
          <cell r="O9">
            <v>0</v>
          </cell>
          <cell r="P9">
            <v>0</v>
          </cell>
        </row>
        <row r="11">
          <cell r="K11">
            <v>339</v>
          </cell>
          <cell r="M11">
            <v>0</v>
          </cell>
          <cell r="N11">
            <v>0</v>
          </cell>
          <cell r="O11">
            <v>0</v>
          </cell>
          <cell r="P11">
            <v>0</v>
          </cell>
        </row>
        <row r="13">
          <cell r="K13">
            <v>244</v>
          </cell>
          <cell r="M13">
            <v>0</v>
          </cell>
          <cell r="N13">
            <v>0</v>
          </cell>
          <cell r="O13">
            <v>0</v>
          </cell>
          <cell r="P13">
            <v>0</v>
          </cell>
        </row>
        <row r="15">
          <cell r="K15">
            <v>243</v>
          </cell>
          <cell r="M15">
            <v>0</v>
          </cell>
          <cell r="N15">
            <v>0</v>
          </cell>
          <cell r="O15">
            <v>0</v>
          </cell>
          <cell r="P15">
            <v>0</v>
          </cell>
        </row>
        <row r="17">
          <cell r="K17">
            <v>246</v>
          </cell>
          <cell r="M17">
            <v>0</v>
          </cell>
          <cell r="N17">
            <v>0</v>
          </cell>
          <cell r="O17">
            <v>0</v>
          </cell>
          <cell r="P17">
            <v>0</v>
          </cell>
        </row>
        <row r="19">
          <cell r="K19">
            <v>227</v>
          </cell>
          <cell r="M19">
            <v>0</v>
          </cell>
          <cell r="N19">
            <v>0</v>
          </cell>
          <cell r="O19">
            <v>0</v>
          </cell>
          <cell r="P19">
            <v>0</v>
          </cell>
        </row>
        <row r="21">
          <cell r="K21">
            <v>211</v>
          </cell>
          <cell r="M21">
            <v>0</v>
          </cell>
          <cell r="N21">
            <v>0</v>
          </cell>
          <cell r="O21">
            <v>0</v>
          </cell>
          <cell r="P21">
            <v>0</v>
          </cell>
        </row>
        <row r="22">
          <cell r="K22">
            <v>211</v>
          </cell>
          <cell r="M22">
            <v>0</v>
          </cell>
          <cell r="N22">
            <v>0</v>
          </cell>
          <cell r="O22">
            <v>0</v>
          </cell>
          <cell r="P22">
            <v>0</v>
          </cell>
        </row>
        <row r="23">
          <cell r="K23">
            <v>211</v>
          </cell>
          <cell r="M23">
            <v>0</v>
          </cell>
          <cell r="N23">
            <v>0</v>
          </cell>
          <cell r="O23">
            <v>0</v>
          </cell>
          <cell r="P23">
            <v>0</v>
          </cell>
        </row>
        <row r="25">
          <cell r="K25">
            <v>211</v>
          </cell>
          <cell r="M25">
            <v>0</v>
          </cell>
          <cell r="N25">
            <v>0</v>
          </cell>
          <cell r="O25">
            <v>0</v>
          </cell>
          <cell r="P25">
            <v>0</v>
          </cell>
        </row>
        <row r="26">
          <cell r="K26">
            <v>211</v>
          </cell>
          <cell r="M26">
            <v>0</v>
          </cell>
          <cell r="N26">
            <v>0</v>
          </cell>
          <cell r="O26">
            <v>0</v>
          </cell>
          <cell r="P26">
            <v>0</v>
          </cell>
        </row>
        <row r="27">
          <cell r="K27">
            <v>211</v>
          </cell>
          <cell r="M27">
            <v>0</v>
          </cell>
          <cell r="N27">
            <v>0</v>
          </cell>
          <cell r="O27">
            <v>0</v>
          </cell>
          <cell r="P27">
            <v>0</v>
          </cell>
        </row>
        <row r="29">
          <cell r="K29">
            <v>211</v>
          </cell>
          <cell r="M29">
            <v>0</v>
          </cell>
          <cell r="N29">
            <v>0</v>
          </cell>
          <cell r="O29">
            <v>0</v>
          </cell>
          <cell r="P29">
            <v>0</v>
          </cell>
        </row>
        <row r="30">
          <cell r="K30">
            <v>211</v>
          </cell>
          <cell r="M30">
            <v>0</v>
          </cell>
          <cell r="N30">
            <v>0</v>
          </cell>
          <cell r="O30">
            <v>0</v>
          </cell>
          <cell r="P30">
            <v>0</v>
          </cell>
        </row>
        <row r="31">
          <cell r="K31">
            <v>211</v>
          </cell>
          <cell r="M31">
            <v>0</v>
          </cell>
          <cell r="N31">
            <v>0</v>
          </cell>
          <cell r="O31">
            <v>0</v>
          </cell>
          <cell r="P31">
            <v>0</v>
          </cell>
        </row>
        <row r="33">
          <cell r="K33">
            <v>212</v>
          </cell>
          <cell r="M33">
            <v>0</v>
          </cell>
          <cell r="N33">
            <v>0</v>
          </cell>
          <cell r="O33">
            <v>0</v>
          </cell>
          <cell r="P33">
            <v>0</v>
          </cell>
        </row>
        <row r="34">
          <cell r="K34">
            <v>212</v>
          </cell>
          <cell r="M34">
            <v>0</v>
          </cell>
          <cell r="N34">
            <v>0</v>
          </cell>
          <cell r="O34">
            <v>0</v>
          </cell>
          <cell r="P34">
            <v>0</v>
          </cell>
        </row>
        <row r="35">
          <cell r="K35">
            <v>212</v>
          </cell>
          <cell r="M35">
            <v>0</v>
          </cell>
          <cell r="N35">
            <v>0</v>
          </cell>
          <cell r="O35">
            <v>0</v>
          </cell>
          <cell r="P35">
            <v>0</v>
          </cell>
        </row>
        <row r="36">
          <cell r="K36">
            <v>253</v>
          </cell>
          <cell r="M36">
            <v>0</v>
          </cell>
          <cell r="N36">
            <v>0</v>
          </cell>
          <cell r="O36">
            <v>0</v>
          </cell>
          <cell r="P36">
            <v>0</v>
          </cell>
        </row>
        <row r="38">
          <cell r="K38">
            <v>239</v>
          </cell>
          <cell r="M38">
            <v>0</v>
          </cell>
          <cell r="N38">
            <v>0</v>
          </cell>
          <cell r="O38">
            <v>0</v>
          </cell>
          <cell r="P38">
            <v>0</v>
          </cell>
        </row>
        <row r="40">
          <cell r="K40">
            <v>252</v>
          </cell>
          <cell r="M40">
            <v>0</v>
          </cell>
          <cell r="N40">
            <v>0</v>
          </cell>
          <cell r="O40">
            <v>0</v>
          </cell>
          <cell r="P40">
            <v>0</v>
          </cell>
        </row>
        <row r="42">
          <cell r="K42">
            <v>254</v>
          </cell>
          <cell r="M42">
            <v>0</v>
          </cell>
          <cell r="N42">
            <v>0</v>
          </cell>
          <cell r="O42">
            <v>0</v>
          </cell>
          <cell r="P42">
            <v>0</v>
          </cell>
        </row>
        <row r="44">
          <cell r="K44">
            <v>255</v>
          </cell>
          <cell r="M44">
            <v>0</v>
          </cell>
          <cell r="N44">
            <v>0</v>
          </cell>
          <cell r="O44">
            <v>0</v>
          </cell>
          <cell r="P44">
            <v>0</v>
          </cell>
        </row>
        <row r="46">
          <cell r="K46">
            <v>256</v>
          </cell>
          <cell r="M46">
            <v>0</v>
          </cell>
          <cell r="N46">
            <v>0</v>
          </cell>
          <cell r="O46">
            <v>0</v>
          </cell>
          <cell r="P46">
            <v>0</v>
          </cell>
        </row>
        <row r="48">
          <cell r="K48">
            <v>256</v>
          </cell>
          <cell r="M48">
            <v>0</v>
          </cell>
          <cell r="N48">
            <v>0</v>
          </cell>
          <cell r="O48">
            <v>0</v>
          </cell>
          <cell r="P48">
            <v>0</v>
          </cell>
        </row>
        <row r="49">
          <cell r="K49">
            <v>269</v>
          </cell>
          <cell r="M49">
            <v>0</v>
          </cell>
          <cell r="N49">
            <v>0</v>
          </cell>
          <cell r="O49">
            <v>0</v>
          </cell>
          <cell r="P49">
            <v>0</v>
          </cell>
        </row>
        <row r="51">
          <cell r="K51">
            <v>256</v>
          </cell>
          <cell r="M51">
            <v>0</v>
          </cell>
          <cell r="N51">
            <v>0</v>
          </cell>
          <cell r="O51">
            <v>0</v>
          </cell>
          <cell r="P51">
            <v>0</v>
          </cell>
        </row>
        <row r="53">
          <cell r="K53">
            <v>256</v>
          </cell>
          <cell r="M53">
            <v>0</v>
          </cell>
          <cell r="N53">
            <v>0</v>
          </cell>
          <cell r="O53">
            <v>0</v>
          </cell>
          <cell r="P53">
            <v>0</v>
          </cell>
        </row>
        <row r="55">
          <cell r="K55">
            <v>269</v>
          </cell>
          <cell r="M55">
            <v>0</v>
          </cell>
          <cell r="N55">
            <v>0</v>
          </cell>
          <cell r="O55">
            <v>0</v>
          </cell>
          <cell r="P55">
            <v>0</v>
          </cell>
        </row>
        <row r="57">
          <cell r="K57">
            <v>249</v>
          </cell>
          <cell r="M57">
            <v>0</v>
          </cell>
          <cell r="N57">
            <v>0</v>
          </cell>
          <cell r="O57">
            <v>0</v>
          </cell>
          <cell r="P57">
            <v>0</v>
          </cell>
        </row>
        <row r="58">
          <cell r="K58">
            <v>249</v>
          </cell>
          <cell r="M58">
            <v>0</v>
          </cell>
          <cell r="N58">
            <v>0</v>
          </cell>
          <cell r="O58">
            <v>0</v>
          </cell>
          <cell r="P58">
            <v>0</v>
          </cell>
        </row>
        <row r="59">
          <cell r="K59">
            <v>379</v>
          </cell>
          <cell r="M59">
            <v>0</v>
          </cell>
          <cell r="N59">
            <v>0</v>
          </cell>
          <cell r="O59">
            <v>0</v>
          </cell>
          <cell r="P59">
            <v>0</v>
          </cell>
        </row>
        <row r="60">
          <cell r="K60">
            <v>259</v>
          </cell>
          <cell r="M60">
            <v>0</v>
          </cell>
          <cell r="N60">
            <v>0</v>
          </cell>
          <cell r="O60">
            <v>0</v>
          </cell>
          <cell r="P60">
            <v>0</v>
          </cell>
        </row>
        <row r="62">
          <cell r="K62">
            <v>249</v>
          </cell>
          <cell r="M62">
            <v>0</v>
          </cell>
          <cell r="N62">
            <v>0</v>
          </cell>
          <cell r="O62">
            <v>0</v>
          </cell>
          <cell r="P62">
            <v>0</v>
          </cell>
        </row>
        <row r="63">
          <cell r="K63">
            <v>249</v>
          </cell>
          <cell r="M63">
            <v>0</v>
          </cell>
          <cell r="N63">
            <v>0</v>
          </cell>
          <cell r="O63">
            <v>0</v>
          </cell>
          <cell r="P63">
            <v>0</v>
          </cell>
        </row>
        <row r="64">
          <cell r="K64">
            <v>370</v>
          </cell>
          <cell r="M64">
            <v>0</v>
          </cell>
          <cell r="N64">
            <v>0</v>
          </cell>
          <cell r="O64">
            <v>0</v>
          </cell>
          <cell r="P64">
            <v>0</v>
          </cell>
        </row>
        <row r="65">
          <cell r="K65">
            <v>258</v>
          </cell>
          <cell r="M65">
            <v>0</v>
          </cell>
          <cell r="N65">
            <v>0</v>
          </cell>
          <cell r="O65">
            <v>0</v>
          </cell>
          <cell r="P65">
            <v>0</v>
          </cell>
        </row>
        <row r="67">
          <cell r="K67">
            <v>259</v>
          </cell>
          <cell r="M67">
            <v>0</v>
          </cell>
          <cell r="N67">
            <v>0</v>
          </cell>
          <cell r="O67">
            <v>0</v>
          </cell>
          <cell r="P67">
            <v>0</v>
          </cell>
        </row>
        <row r="69">
          <cell r="K69">
            <v>269</v>
          </cell>
          <cell r="M69">
            <v>0</v>
          </cell>
          <cell r="N69">
            <v>0</v>
          </cell>
          <cell r="O69">
            <v>0</v>
          </cell>
          <cell r="P69">
            <v>0</v>
          </cell>
        </row>
        <row r="71">
          <cell r="K71">
            <v>256</v>
          </cell>
          <cell r="M71">
            <v>0</v>
          </cell>
          <cell r="N71">
            <v>0</v>
          </cell>
          <cell r="O71">
            <v>0</v>
          </cell>
          <cell r="P71">
            <v>0</v>
          </cell>
        </row>
        <row r="73">
          <cell r="K73">
            <v>256</v>
          </cell>
          <cell r="M73">
            <v>0</v>
          </cell>
          <cell r="N73">
            <v>0</v>
          </cell>
          <cell r="O73">
            <v>0</v>
          </cell>
          <cell r="P73">
            <v>0</v>
          </cell>
        </row>
        <row r="74">
          <cell r="K74">
            <v>258</v>
          </cell>
          <cell r="M74">
            <v>0</v>
          </cell>
          <cell r="N74">
            <v>0</v>
          </cell>
          <cell r="O74">
            <v>0</v>
          </cell>
          <cell r="P74">
            <v>0</v>
          </cell>
        </row>
        <row r="75">
          <cell r="K75">
            <v>269</v>
          </cell>
          <cell r="M75">
            <v>0</v>
          </cell>
          <cell r="N75">
            <v>0</v>
          </cell>
          <cell r="O75">
            <v>0</v>
          </cell>
          <cell r="P75">
            <v>0</v>
          </cell>
        </row>
        <row r="77">
          <cell r="K77">
            <v>249</v>
          </cell>
          <cell r="M77">
            <v>0</v>
          </cell>
          <cell r="N77">
            <v>0</v>
          </cell>
          <cell r="O77">
            <v>0</v>
          </cell>
          <cell r="P77">
            <v>0</v>
          </cell>
        </row>
        <row r="78">
          <cell r="K78">
            <v>249</v>
          </cell>
          <cell r="M78">
            <v>0</v>
          </cell>
          <cell r="N78">
            <v>0</v>
          </cell>
          <cell r="O78">
            <v>0</v>
          </cell>
          <cell r="P78">
            <v>0</v>
          </cell>
        </row>
        <row r="79">
          <cell r="K79">
            <v>379</v>
          </cell>
          <cell r="M79">
            <v>0</v>
          </cell>
          <cell r="N79">
            <v>0</v>
          </cell>
          <cell r="O79">
            <v>0</v>
          </cell>
          <cell r="P79">
            <v>0</v>
          </cell>
        </row>
        <row r="80">
          <cell r="K80">
            <v>239</v>
          </cell>
          <cell r="M80">
            <v>0</v>
          </cell>
          <cell r="N80">
            <v>0</v>
          </cell>
          <cell r="O80">
            <v>0</v>
          </cell>
          <cell r="P80">
            <v>0</v>
          </cell>
        </row>
        <row r="81">
          <cell r="K81">
            <v>256</v>
          </cell>
          <cell r="M81">
            <v>0</v>
          </cell>
          <cell r="N81">
            <v>0</v>
          </cell>
          <cell r="O81">
            <v>0</v>
          </cell>
          <cell r="P81">
            <v>0</v>
          </cell>
        </row>
        <row r="82">
          <cell r="K82">
            <v>269</v>
          </cell>
          <cell r="M82">
            <v>0</v>
          </cell>
          <cell r="N82">
            <v>0</v>
          </cell>
          <cell r="O82">
            <v>0</v>
          </cell>
          <cell r="P82">
            <v>0</v>
          </cell>
        </row>
        <row r="83">
          <cell r="K83">
            <v>269</v>
          </cell>
          <cell r="M83">
            <v>0</v>
          </cell>
          <cell r="N83">
            <v>0</v>
          </cell>
          <cell r="O83">
            <v>0</v>
          </cell>
          <cell r="P83">
            <v>0</v>
          </cell>
        </row>
        <row r="85">
          <cell r="K85">
            <v>256</v>
          </cell>
          <cell r="M85">
            <v>0</v>
          </cell>
          <cell r="N85">
            <v>0</v>
          </cell>
          <cell r="O85">
            <v>0</v>
          </cell>
          <cell r="P85">
            <v>0</v>
          </cell>
        </row>
        <row r="86">
          <cell r="K86">
            <v>269</v>
          </cell>
          <cell r="M86">
            <v>0</v>
          </cell>
          <cell r="N86">
            <v>0</v>
          </cell>
          <cell r="O86">
            <v>0</v>
          </cell>
          <cell r="P86">
            <v>0</v>
          </cell>
        </row>
        <row r="87">
          <cell r="K87">
            <v>269</v>
          </cell>
          <cell r="M87">
            <v>0</v>
          </cell>
          <cell r="N87">
            <v>0</v>
          </cell>
          <cell r="O87">
            <v>0</v>
          </cell>
          <cell r="P87">
            <v>0</v>
          </cell>
        </row>
        <row r="89">
          <cell r="K89">
            <v>256</v>
          </cell>
          <cell r="M89">
            <v>0</v>
          </cell>
          <cell r="N89">
            <v>0</v>
          </cell>
          <cell r="O89">
            <v>0</v>
          </cell>
          <cell r="P89">
            <v>0</v>
          </cell>
        </row>
        <row r="91">
          <cell r="K91">
            <v>256</v>
          </cell>
          <cell r="M91">
            <v>0</v>
          </cell>
          <cell r="N91">
            <v>0</v>
          </cell>
          <cell r="O91">
            <v>0</v>
          </cell>
          <cell r="P91">
            <v>0</v>
          </cell>
        </row>
        <row r="92">
          <cell r="K92">
            <v>269</v>
          </cell>
          <cell r="M92">
            <v>0</v>
          </cell>
          <cell r="N92">
            <v>0</v>
          </cell>
          <cell r="O92">
            <v>0</v>
          </cell>
          <cell r="P92">
            <v>0</v>
          </cell>
        </row>
        <row r="94">
          <cell r="K94">
            <v>249</v>
          </cell>
          <cell r="M94">
            <v>0</v>
          </cell>
          <cell r="N94">
            <v>0</v>
          </cell>
          <cell r="O94">
            <v>0</v>
          </cell>
          <cell r="P94">
            <v>0</v>
          </cell>
        </row>
        <row r="95">
          <cell r="K95">
            <v>249</v>
          </cell>
          <cell r="M95">
            <v>0</v>
          </cell>
          <cell r="N95">
            <v>0</v>
          </cell>
          <cell r="O95">
            <v>0</v>
          </cell>
          <cell r="P95">
            <v>0</v>
          </cell>
        </row>
        <row r="96">
          <cell r="K96">
            <v>379</v>
          </cell>
          <cell r="M96">
            <v>0</v>
          </cell>
          <cell r="N96">
            <v>0</v>
          </cell>
          <cell r="O96">
            <v>0</v>
          </cell>
          <cell r="P96">
            <v>0</v>
          </cell>
        </row>
        <row r="97">
          <cell r="K97">
            <v>239</v>
          </cell>
          <cell r="M97">
            <v>0</v>
          </cell>
          <cell r="N97">
            <v>0</v>
          </cell>
          <cell r="O97">
            <v>0</v>
          </cell>
          <cell r="P97">
            <v>0</v>
          </cell>
        </row>
        <row r="98">
          <cell r="K98">
            <v>239</v>
          </cell>
          <cell r="M98">
            <v>0</v>
          </cell>
          <cell r="N98">
            <v>0</v>
          </cell>
          <cell r="O98">
            <v>0</v>
          </cell>
          <cell r="P98">
            <v>0</v>
          </cell>
        </row>
        <row r="99">
          <cell r="K99">
            <v>256</v>
          </cell>
          <cell r="M99">
            <v>0</v>
          </cell>
          <cell r="N99">
            <v>0</v>
          </cell>
          <cell r="O99">
            <v>0</v>
          </cell>
          <cell r="P99">
            <v>0</v>
          </cell>
        </row>
        <row r="100">
          <cell r="K100">
            <v>269</v>
          </cell>
          <cell r="M100">
            <v>0</v>
          </cell>
          <cell r="N100">
            <v>0</v>
          </cell>
          <cell r="O100">
            <v>0</v>
          </cell>
          <cell r="P100">
            <v>0</v>
          </cell>
        </row>
        <row r="102">
          <cell r="K102">
            <v>249</v>
          </cell>
          <cell r="M102">
            <v>0</v>
          </cell>
          <cell r="N102">
            <v>0</v>
          </cell>
          <cell r="O102">
            <v>0</v>
          </cell>
          <cell r="P102">
            <v>0</v>
          </cell>
        </row>
        <row r="103">
          <cell r="K103">
            <v>249</v>
          </cell>
          <cell r="M103">
            <v>0</v>
          </cell>
          <cell r="N103">
            <v>0</v>
          </cell>
          <cell r="O103">
            <v>0</v>
          </cell>
          <cell r="P103">
            <v>0</v>
          </cell>
        </row>
        <row r="104">
          <cell r="K104">
            <v>379</v>
          </cell>
          <cell r="M104">
            <v>0</v>
          </cell>
          <cell r="N104">
            <v>0</v>
          </cell>
          <cell r="O104">
            <v>0</v>
          </cell>
          <cell r="P104">
            <v>0</v>
          </cell>
        </row>
        <row r="105">
          <cell r="K105">
            <v>239</v>
          </cell>
          <cell r="M105">
            <v>0</v>
          </cell>
          <cell r="N105">
            <v>0</v>
          </cell>
          <cell r="O105">
            <v>0</v>
          </cell>
          <cell r="P105">
            <v>0</v>
          </cell>
        </row>
        <row r="106">
          <cell r="K106">
            <v>239</v>
          </cell>
          <cell r="M106">
            <v>0</v>
          </cell>
          <cell r="N106">
            <v>0</v>
          </cell>
          <cell r="O106">
            <v>0</v>
          </cell>
          <cell r="P106">
            <v>0</v>
          </cell>
        </row>
        <row r="107">
          <cell r="K107">
            <v>256</v>
          </cell>
          <cell r="M107">
            <v>0</v>
          </cell>
          <cell r="N107">
            <v>0</v>
          </cell>
          <cell r="O107">
            <v>0</v>
          </cell>
          <cell r="P107">
            <v>0</v>
          </cell>
        </row>
        <row r="108">
          <cell r="K108">
            <v>269</v>
          </cell>
          <cell r="M108">
            <v>0</v>
          </cell>
          <cell r="N108">
            <v>0</v>
          </cell>
          <cell r="O108">
            <v>0</v>
          </cell>
          <cell r="P108">
            <v>0</v>
          </cell>
        </row>
        <row r="110">
          <cell r="K110">
            <v>249</v>
          </cell>
          <cell r="M110">
            <v>0</v>
          </cell>
          <cell r="N110">
            <v>0</v>
          </cell>
          <cell r="O110">
            <v>0</v>
          </cell>
          <cell r="P110">
            <v>0</v>
          </cell>
        </row>
        <row r="111">
          <cell r="K111">
            <v>249</v>
          </cell>
          <cell r="M111">
            <v>0</v>
          </cell>
          <cell r="N111">
            <v>0</v>
          </cell>
          <cell r="O111">
            <v>0</v>
          </cell>
          <cell r="P111">
            <v>0</v>
          </cell>
        </row>
        <row r="112">
          <cell r="K112">
            <v>379</v>
          </cell>
          <cell r="M112">
            <v>0</v>
          </cell>
          <cell r="N112">
            <v>0</v>
          </cell>
          <cell r="O112">
            <v>0</v>
          </cell>
          <cell r="P112">
            <v>0</v>
          </cell>
        </row>
        <row r="113">
          <cell r="K113">
            <v>239</v>
          </cell>
          <cell r="M113">
            <v>0</v>
          </cell>
          <cell r="N113">
            <v>0</v>
          </cell>
          <cell r="O113">
            <v>0</v>
          </cell>
          <cell r="P113">
            <v>0</v>
          </cell>
        </row>
        <row r="114">
          <cell r="K114">
            <v>239</v>
          </cell>
          <cell r="M114">
            <v>0</v>
          </cell>
          <cell r="N114">
            <v>0</v>
          </cell>
          <cell r="O114">
            <v>0</v>
          </cell>
          <cell r="P114">
            <v>0</v>
          </cell>
        </row>
        <row r="115">
          <cell r="K115">
            <v>256</v>
          </cell>
          <cell r="M115">
            <v>0</v>
          </cell>
          <cell r="N115">
            <v>0</v>
          </cell>
          <cell r="O115">
            <v>0</v>
          </cell>
          <cell r="P115">
            <v>0</v>
          </cell>
        </row>
        <row r="116">
          <cell r="K116">
            <v>269</v>
          </cell>
          <cell r="M116">
            <v>0</v>
          </cell>
          <cell r="N116">
            <v>0</v>
          </cell>
          <cell r="O116">
            <v>0</v>
          </cell>
          <cell r="P116">
            <v>0</v>
          </cell>
        </row>
        <row r="118">
          <cell r="K118">
            <v>249</v>
          </cell>
          <cell r="M118">
            <v>0</v>
          </cell>
          <cell r="N118">
            <v>0</v>
          </cell>
          <cell r="O118">
            <v>0</v>
          </cell>
          <cell r="P118">
            <v>0</v>
          </cell>
        </row>
        <row r="119">
          <cell r="K119">
            <v>249</v>
          </cell>
          <cell r="M119">
            <v>0</v>
          </cell>
          <cell r="N119">
            <v>0</v>
          </cell>
          <cell r="O119">
            <v>0</v>
          </cell>
          <cell r="P119">
            <v>0</v>
          </cell>
        </row>
        <row r="120">
          <cell r="K120">
            <v>379</v>
          </cell>
          <cell r="M120">
            <v>0</v>
          </cell>
          <cell r="N120">
            <v>0</v>
          </cell>
          <cell r="O120">
            <v>0</v>
          </cell>
          <cell r="P120">
            <v>0</v>
          </cell>
        </row>
        <row r="121">
          <cell r="K121">
            <v>239</v>
          </cell>
          <cell r="M121">
            <v>0</v>
          </cell>
          <cell r="N121">
            <v>0</v>
          </cell>
          <cell r="O121">
            <v>0</v>
          </cell>
          <cell r="P121">
            <v>0</v>
          </cell>
        </row>
        <row r="122">
          <cell r="K122">
            <v>256</v>
          </cell>
          <cell r="M122">
            <v>0</v>
          </cell>
          <cell r="N122">
            <v>0</v>
          </cell>
          <cell r="O122">
            <v>0</v>
          </cell>
          <cell r="P122">
            <v>0</v>
          </cell>
        </row>
        <row r="123">
          <cell r="K123">
            <v>256</v>
          </cell>
          <cell r="M123">
            <v>0</v>
          </cell>
          <cell r="N123">
            <v>0</v>
          </cell>
          <cell r="O123">
            <v>0</v>
          </cell>
          <cell r="P123">
            <v>0</v>
          </cell>
        </row>
        <row r="124">
          <cell r="K124">
            <v>269</v>
          </cell>
          <cell r="M124">
            <v>0</v>
          </cell>
          <cell r="N124">
            <v>0</v>
          </cell>
          <cell r="O124">
            <v>0</v>
          </cell>
          <cell r="P124">
            <v>0</v>
          </cell>
        </row>
        <row r="126">
          <cell r="K126">
            <v>249</v>
          </cell>
          <cell r="M126">
            <v>0</v>
          </cell>
          <cell r="N126">
            <v>0</v>
          </cell>
          <cell r="O126">
            <v>0</v>
          </cell>
          <cell r="P126">
            <v>0</v>
          </cell>
        </row>
        <row r="127">
          <cell r="K127">
            <v>249</v>
          </cell>
          <cell r="M127">
            <v>0</v>
          </cell>
          <cell r="N127">
            <v>0</v>
          </cell>
          <cell r="O127">
            <v>0</v>
          </cell>
          <cell r="P127">
            <v>0</v>
          </cell>
        </row>
        <row r="128">
          <cell r="K128">
            <v>379</v>
          </cell>
          <cell r="M128">
            <v>0</v>
          </cell>
          <cell r="N128">
            <v>0</v>
          </cell>
          <cell r="O128">
            <v>0</v>
          </cell>
          <cell r="P128">
            <v>0</v>
          </cell>
        </row>
        <row r="129">
          <cell r="K129">
            <v>239</v>
          </cell>
          <cell r="M129">
            <v>0</v>
          </cell>
          <cell r="N129">
            <v>0</v>
          </cell>
          <cell r="O129">
            <v>0</v>
          </cell>
          <cell r="P129">
            <v>0</v>
          </cell>
        </row>
        <row r="130">
          <cell r="K130">
            <v>256</v>
          </cell>
          <cell r="M130">
            <v>0</v>
          </cell>
          <cell r="N130">
            <v>0</v>
          </cell>
          <cell r="O130">
            <v>0</v>
          </cell>
          <cell r="P130">
            <v>0</v>
          </cell>
        </row>
        <row r="131">
          <cell r="K131">
            <v>269</v>
          </cell>
          <cell r="M131">
            <v>0</v>
          </cell>
          <cell r="N131">
            <v>0</v>
          </cell>
          <cell r="O131">
            <v>0</v>
          </cell>
          <cell r="P131">
            <v>0</v>
          </cell>
        </row>
        <row r="133">
          <cell r="K133">
            <v>249</v>
          </cell>
          <cell r="M133">
            <v>0</v>
          </cell>
          <cell r="N133">
            <v>0</v>
          </cell>
          <cell r="O133">
            <v>0</v>
          </cell>
          <cell r="P133">
            <v>0</v>
          </cell>
        </row>
        <row r="134">
          <cell r="K134">
            <v>249</v>
          </cell>
          <cell r="M134">
            <v>0</v>
          </cell>
          <cell r="N134">
            <v>0</v>
          </cell>
          <cell r="O134">
            <v>0</v>
          </cell>
          <cell r="P134">
            <v>0</v>
          </cell>
        </row>
        <row r="135">
          <cell r="K135">
            <v>379</v>
          </cell>
          <cell r="M135">
            <v>0</v>
          </cell>
          <cell r="N135">
            <v>0</v>
          </cell>
          <cell r="O135">
            <v>0</v>
          </cell>
          <cell r="P135">
            <v>0</v>
          </cell>
        </row>
        <row r="136">
          <cell r="K136">
            <v>239</v>
          </cell>
          <cell r="M136">
            <v>0</v>
          </cell>
          <cell r="N136">
            <v>0</v>
          </cell>
          <cell r="O136">
            <v>0</v>
          </cell>
          <cell r="P136">
            <v>0</v>
          </cell>
        </row>
        <row r="137">
          <cell r="K137">
            <v>256</v>
          </cell>
          <cell r="M137">
            <v>0</v>
          </cell>
          <cell r="N137">
            <v>0</v>
          </cell>
          <cell r="O137">
            <v>0</v>
          </cell>
          <cell r="P137">
            <v>0</v>
          </cell>
        </row>
        <row r="138">
          <cell r="K138">
            <v>269</v>
          </cell>
          <cell r="M138">
            <v>0</v>
          </cell>
          <cell r="N138">
            <v>0</v>
          </cell>
          <cell r="O138">
            <v>0</v>
          </cell>
          <cell r="P138">
            <v>0</v>
          </cell>
        </row>
        <row r="140">
          <cell r="K140">
            <v>249</v>
          </cell>
          <cell r="M140">
            <v>0</v>
          </cell>
          <cell r="N140">
            <v>0</v>
          </cell>
          <cell r="O140">
            <v>0</v>
          </cell>
          <cell r="P140">
            <v>0</v>
          </cell>
        </row>
        <row r="141">
          <cell r="K141">
            <v>249</v>
          </cell>
          <cell r="M141">
            <v>0</v>
          </cell>
          <cell r="N141">
            <v>0</v>
          </cell>
          <cell r="O141">
            <v>0</v>
          </cell>
          <cell r="P141">
            <v>0</v>
          </cell>
        </row>
        <row r="142">
          <cell r="K142">
            <v>379</v>
          </cell>
          <cell r="M142">
            <v>0</v>
          </cell>
          <cell r="N142">
            <v>0</v>
          </cell>
          <cell r="O142">
            <v>0</v>
          </cell>
          <cell r="P142">
            <v>0</v>
          </cell>
        </row>
        <row r="143">
          <cell r="K143">
            <v>239</v>
          </cell>
          <cell r="M143">
            <v>0</v>
          </cell>
          <cell r="N143">
            <v>0</v>
          </cell>
          <cell r="O143">
            <v>0</v>
          </cell>
          <cell r="P143">
            <v>0</v>
          </cell>
        </row>
        <row r="144">
          <cell r="K144">
            <v>256</v>
          </cell>
          <cell r="M144">
            <v>0</v>
          </cell>
          <cell r="N144">
            <v>0</v>
          </cell>
          <cell r="O144">
            <v>0</v>
          </cell>
          <cell r="P144">
            <v>0</v>
          </cell>
        </row>
        <row r="145">
          <cell r="K145">
            <v>269</v>
          </cell>
          <cell r="M145">
            <v>0</v>
          </cell>
          <cell r="N145">
            <v>0</v>
          </cell>
          <cell r="O145">
            <v>0</v>
          </cell>
          <cell r="P145">
            <v>0</v>
          </cell>
        </row>
        <row r="147">
          <cell r="K147">
            <v>249</v>
          </cell>
          <cell r="M147">
            <v>0</v>
          </cell>
          <cell r="N147">
            <v>0</v>
          </cell>
          <cell r="O147">
            <v>0</v>
          </cell>
          <cell r="P147">
            <v>0</v>
          </cell>
        </row>
        <row r="148">
          <cell r="K148">
            <v>249</v>
          </cell>
          <cell r="M148">
            <v>0</v>
          </cell>
          <cell r="N148">
            <v>0</v>
          </cell>
          <cell r="O148">
            <v>0</v>
          </cell>
          <cell r="P148">
            <v>0</v>
          </cell>
        </row>
        <row r="149">
          <cell r="K149">
            <v>379</v>
          </cell>
          <cell r="M149">
            <v>0</v>
          </cell>
          <cell r="N149">
            <v>0</v>
          </cell>
          <cell r="O149">
            <v>0</v>
          </cell>
          <cell r="P149">
            <v>0</v>
          </cell>
        </row>
        <row r="150">
          <cell r="K150">
            <v>239</v>
          </cell>
          <cell r="M150">
            <v>0</v>
          </cell>
          <cell r="N150">
            <v>0</v>
          </cell>
          <cell r="O150">
            <v>0</v>
          </cell>
          <cell r="P150">
            <v>0</v>
          </cell>
        </row>
        <row r="151">
          <cell r="K151">
            <v>256</v>
          </cell>
          <cell r="M151">
            <v>0</v>
          </cell>
          <cell r="N151">
            <v>0</v>
          </cell>
          <cell r="O151">
            <v>0</v>
          </cell>
          <cell r="P151">
            <v>0</v>
          </cell>
        </row>
        <row r="152">
          <cell r="K152">
            <v>269</v>
          </cell>
          <cell r="M152">
            <v>0</v>
          </cell>
          <cell r="N152">
            <v>0</v>
          </cell>
          <cell r="O152">
            <v>0</v>
          </cell>
          <cell r="P152">
            <v>0</v>
          </cell>
        </row>
        <row r="154">
          <cell r="K154">
            <v>249</v>
          </cell>
          <cell r="M154">
            <v>0</v>
          </cell>
          <cell r="N154">
            <v>0</v>
          </cell>
          <cell r="O154">
            <v>0</v>
          </cell>
          <cell r="P154">
            <v>0</v>
          </cell>
        </row>
        <row r="155">
          <cell r="K155">
            <v>249</v>
          </cell>
          <cell r="M155">
            <v>0</v>
          </cell>
          <cell r="N155">
            <v>0</v>
          </cell>
          <cell r="O155">
            <v>0</v>
          </cell>
          <cell r="P155">
            <v>0</v>
          </cell>
        </row>
        <row r="156">
          <cell r="K156">
            <v>379</v>
          </cell>
          <cell r="M156">
            <v>0</v>
          </cell>
          <cell r="N156">
            <v>0</v>
          </cell>
          <cell r="O156">
            <v>0</v>
          </cell>
          <cell r="P156">
            <v>0</v>
          </cell>
        </row>
        <row r="157">
          <cell r="K157">
            <v>239</v>
          </cell>
          <cell r="M157">
            <v>0</v>
          </cell>
          <cell r="N157">
            <v>0</v>
          </cell>
          <cell r="O157">
            <v>0</v>
          </cell>
          <cell r="P157">
            <v>0</v>
          </cell>
        </row>
        <row r="158">
          <cell r="K158">
            <v>256</v>
          </cell>
          <cell r="M158">
            <v>0</v>
          </cell>
          <cell r="N158">
            <v>0</v>
          </cell>
          <cell r="O158">
            <v>0</v>
          </cell>
          <cell r="P158">
            <v>0</v>
          </cell>
        </row>
        <row r="159">
          <cell r="K159">
            <v>269</v>
          </cell>
          <cell r="M159">
            <v>0</v>
          </cell>
          <cell r="N159">
            <v>0</v>
          </cell>
          <cell r="O159">
            <v>0</v>
          </cell>
          <cell r="P159">
            <v>0</v>
          </cell>
        </row>
        <row r="161">
          <cell r="K161">
            <v>249</v>
          </cell>
          <cell r="M161">
            <v>0</v>
          </cell>
          <cell r="N161">
            <v>0</v>
          </cell>
          <cell r="O161">
            <v>0</v>
          </cell>
          <cell r="P161">
            <v>0</v>
          </cell>
        </row>
        <row r="162">
          <cell r="K162">
            <v>249</v>
          </cell>
          <cell r="M162">
            <v>0</v>
          </cell>
          <cell r="N162">
            <v>0</v>
          </cell>
          <cell r="O162">
            <v>0</v>
          </cell>
          <cell r="P162">
            <v>0</v>
          </cell>
        </row>
        <row r="163">
          <cell r="K163">
            <v>379</v>
          </cell>
          <cell r="M163">
            <v>0</v>
          </cell>
          <cell r="N163">
            <v>0</v>
          </cell>
          <cell r="O163">
            <v>0</v>
          </cell>
          <cell r="P163">
            <v>0</v>
          </cell>
        </row>
        <row r="164">
          <cell r="K164">
            <v>239</v>
          </cell>
          <cell r="M164">
            <v>0</v>
          </cell>
          <cell r="N164">
            <v>0</v>
          </cell>
          <cell r="O164">
            <v>0</v>
          </cell>
          <cell r="P164">
            <v>0</v>
          </cell>
        </row>
        <row r="165">
          <cell r="K165">
            <v>256</v>
          </cell>
          <cell r="M165">
            <v>0</v>
          </cell>
          <cell r="N165">
            <v>0</v>
          </cell>
          <cell r="O165">
            <v>0</v>
          </cell>
          <cell r="P165">
            <v>0</v>
          </cell>
        </row>
        <row r="166">
          <cell r="K166">
            <v>269</v>
          </cell>
          <cell r="M166">
            <v>0</v>
          </cell>
          <cell r="N166">
            <v>0</v>
          </cell>
          <cell r="O166">
            <v>0</v>
          </cell>
          <cell r="P166">
            <v>0</v>
          </cell>
        </row>
        <row r="168">
          <cell r="K168">
            <v>249</v>
          </cell>
          <cell r="M168">
            <v>0</v>
          </cell>
          <cell r="N168">
            <v>0</v>
          </cell>
          <cell r="O168">
            <v>0</v>
          </cell>
          <cell r="P168">
            <v>0</v>
          </cell>
        </row>
        <row r="169">
          <cell r="K169">
            <v>249</v>
          </cell>
          <cell r="M169">
            <v>0</v>
          </cell>
          <cell r="N169">
            <v>0</v>
          </cell>
          <cell r="O169">
            <v>0</v>
          </cell>
          <cell r="P169">
            <v>0</v>
          </cell>
        </row>
        <row r="170">
          <cell r="K170">
            <v>379</v>
          </cell>
          <cell r="M170">
            <v>0</v>
          </cell>
          <cell r="N170">
            <v>0</v>
          </cell>
          <cell r="O170">
            <v>0</v>
          </cell>
          <cell r="P170">
            <v>0</v>
          </cell>
        </row>
        <row r="171">
          <cell r="K171">
            <v>239</v>
          </cell>
          <cell r="M171">
            <v>0</v>
          </cell>
          <cell r="N171">
            <v>0</v>
          </cell>
          <cell r="O171">
            <v>0</v>
          </cell>
          <cell r="P171">
            <v>0</v>
          </cell>
        </row>
        <row r="172">
          <cell r="K172">
            <v>256</v>
          </cell>
          <cell r="M172">
            <v>0</v>
          </cell>
          <cell r="N172">
            <v>0</v>
          </cell>
          <cell r="O172">
            <v>0</v>
          </cell>
          <cell r="P172">
            <v>0</v>
          </cell>
        </row>
        <row r="173">
          <cell r="K173">
            <v>269</v>
          </cell>
          <cell r="M173">
            <v>0</v>
          </cell>
          <cell r="N173">
            <v>0</v>
          </cell>
          <cell r="O173">
            <v>0</v>
          </cell>
          <cell r="P173">
            <v>0</v>
          </cell>
        </row>
        <row r="175">
          <cell r="K175">
            <v>249</v>
          </cell>
          <cell r="M175">
            <v>0</v>
          </cell>
          <cell r="N175">
            <v>0</v>
          </cell>
          <cell r="O175">
            <v>0</v>
          </cell>
          <cell r="P175">
            <v>0</v>
          </cell>
        </row>
        <row r="176">
          <cell r="K176">
            <v>249</v>
          </cell>
          <cell r="M176">
            <v>0</v>
          </cell>
          <cell r="N176">
            <v>0</v>
          </cell>
          <cell r="O176">
            <v>0</v>
          </cell>
          <cell r="P176">
            <v>0</v>
          </cell>
        </row>
        <row r="177">
          <cell r="K177">
            <v>379</v>
          </cell>
          <cell r="M177">
            <v>0</v>
          </cell>
          <cell r="N177">
            <v>0</v>
          </cell>
          <cell r="O177">
            <v>0</v>
          </cell>
          <cell r="P177">
            <v>0</v>
          </cell>
        </row>
        <row r="178">
          <cell r="K178">
            <v>239</v>
          </cell>
          <cell r="M178">
            <v>0</v>
          </cell>
          <cell r="N178">
            <v>0</v>
          </cell>
          <cell r="O178">
            <v>0</v>
          </cell>
          <cell r="P178">
            <v>0</v>
          </cell>
        </row>
        <row r="179">
          <cell r="K179">
            <v>256</v>
          </cell>
          <cell r="M179">
            <v>0</v>
          </cell>
          <cell r="N179">
            <v>0</v>
          </cell>
          <cell r="O179">
            <v>0</v>
          </cell>
          <cell r="P179">
            <v>0</v>
          </cell>
        </row>
        <row r="180">
          <cell r="K180">
            <v>269</v>
          </cell>
          <cell r="M180">
            <v>0</v>
          </cell>
          <cell r="N180">
            <v>0</v>
          </cell>
          <cell r="O180">
            <v>0</v>
          </cell>
          <cell r="P180">
            <v>0</v>
          </cell>
        </row>
        <row r="182">
          <cell r="K182">
            <v>249</v>
          </cell>
          <cell r="M182">
            <v>0</v>
          </cell>
          <cell r="N182">
            <v>0</v>
          </cell>
          <cell r="O182">
            <v>0</v>
          </cell>
          <cell r="P182">
            <v>0</v>
          </cell>
        </row>
        <row r="183">
          <cell r="K183">
            <v>249</v>
          </cell>
          <cell r="M183">
            <v>0</v>
          </cell>
          <cell r="N183">
            <v>0</v>
          </cell>
          <cell r="O183">
            <v>0</v>
          </cell>
          <cell r="P183">
            <v>0</v>
          </cell>
        </row>
        <row r="184">
          <cell r="K184">
            <v>379</v>
          </cell>
          <cell r="M184">
            <v>0</v>
          </cell>
          <cell r="N184">
            <v>0</v>
          </cell>
          <cell r="O184">
            <v>0</v>
          </cell>
          <cell r="P184">
            <v>0</v>
          </cell>
        </row>
        <row r="185">
          <cell r="K185">
            <v>239</v>
          </cell>
          <cell r="M185">
            <v>0</v>
          </cell>
          <cell r="N185">
            <v>0</v>
          </cell>
          <cell r="O185">
            <v>0</v>
          </cell>
          <cell r="P185">
            <v>0</v>
          </cell>
        </row>
        <row r="186">
          <cell r="K186">
            <v>256</v>
          </cell>
          <cell r="M186">
            <v>0</v>
          </cell>
          <cell r="N186">
            <v>0</v>
          </cell>
          <cell r="O186">
            <v>0</v>
          </cell>
          <cell r="P186">
            <v>0</v>
          </cell>
        </row>
        <row r="187">
          <cell r="K187">
            <v>269</v>
          </cell>
          <cell r="M187">
            <v>0</v>
          </cell>
          <cell r="N187">
            <v>0</v>
          </cell>
          <cell r="O187">
            <v>0</v>
          </cell>
          <cell r="P187">
            <v>0</v>
          </cell>
        </row>
        <row r="189">
          <cell r="K189">
            <v>249</v>
          </cell>
          <cell r="M189">
            <v>0</v>
          </cell>
          <cell r="N189">
            <v>0</v>
          </cell>
          <cell r="O189">
            <v>0</v>
          </cell>
          <cell r="P189">
            <v>0</v>
          </cell>
        </row>
        <row r="190">
          <cell r="K190">
            <v>249</v>
          </cell>
          <cell r="M190">
            <v>0</v>
          </cell>
          <cell r="N190">
            <v>0</v>
          </cell>
          <cell r="O190">
            <v>0</v>
          </cell>
          <cell r="P190">
            <v>0</v>
          </cell>
        </row>
        <row r="191">
          <cell r="K191">
            <v>379</v>
          </cell>
          <cell r="M191">
            <v>0</v>
          </cell>
          <cell r="N191">
            <v>0</v>
          </cell>
          <cell r="O191">
            <v>0</v>
          </cell>
          <cell r="P191">
            <v>0</v>
          </cell>
        </row>
        <row r="192">
          <cell r="K192">
            <v>239</v>
          </cell>
          <cell r="M192">
            <v>0</v>
          </cell>
          <cell r="N192">
            <v>0</v>
          </cell>
          <cell r="O192">
            <v>0</v>
          </cell>
          <cell r="P192">
            <v>0</v>
          </cell>
        </row>
        <row r="193">
          <cell r="K193">
            <v>256</v>
          </cell>
          <cell r="M193">
            <v>0</v>
          </cell>
          <cell r="N193">
            <v>0</v>
          </cell>
          <cell r="O193">
            <v>0</v>
          </cell>
          <cell r="P193">
            <v>0</v>
          </cell>
        </row>
        <row r="194">
          <cell r="K194">
            <v>269</v>
          </cell>
          <cell r="M194">
            <v>0</v>
          </cell>
          <cell r="N194">
            <v>0</v>
          </cell>
          <cell r="O194">
            <v>0</v>
          </cell>
          <cell r="P194">
            <v>0</v>
          </cell>
        </row>
        <row r="196">
          <cell r="K196">
            <v>249</v>
          </cell>
          <cell r="M196">
            <v>0</v>
          </cell>
          <cell r="N196">
            <v>0</v>
          </cell>
          <cell r="O196">
            <v>0</v>
          </cell>
          <cell r="P196">
            <v>0</v>
          </cell>
        </row>
        <row r="197">
          <cell r="K197">
            <v>249</v>
          </cell>
          <cell r="M197">
            <v>0</v>
          </cell>
          <cell r="N197">
            <v>0</v>
          </cell>
          <cell r="O197">
            <v>0</v>
          </cell>
          <cell r="P197">
            <v>0</v>
          </cell>
        </row>
        <row r="198">
          <cell r="K198">
            <v>379</v>
          </cell>
          <cell r="M198">
            <v>0</v>
          </cell>
          <cell r="N198">
            <v>0</v>
          </cell>
          <cell r="O198">
            <v>0</v>
          </cell>
          <cell r="P198">
            <v>0</v>
          </cell>
        </row>
        <row r="199">
          <cell r="K199">
            <v>239</v>
          </cell>
          <cell r="M199">
            <v>0</v>
          </cell>
          <cell r="N199">
            <v>0</v>
          </cell>
          <cell r="O199">
            <v>0</v>
          </cell>
          <cell r="P199">
            <v>0</v>
          </cell>
        </row>
        <row r="200">
          <cell r="K200">
            <v>256</v>
          </cell>
          <cell r="M200">
            <v>0</v>
          </cell>
          <cell r="N200">
            <v>0</v>
          </cell>
          <cell r="O200">
            <v>0</v>
          </cell>
          <cell r="P200">
            <v>0</v>
          </cell>
        </row>
        <row r="201">
          <cell r="K201">
            <v>269</v>
          </cell>
          <cell r="M201">
            <v>0</v>
          </cell>
          <cell r="N201">
            <v>0</v>
          </cell>
          <cell r="O201">
            <v>0</v>
          </cell>
          <cell r="P201">
            <v>0</v>
          </cell>
        </row>
        <row r="203">
          <cell r="K203">
            <v>249</v>
          </cell>
          <cell r="M203">
            <v>0</v>
          </cell>
          <cell r="N203">
            <v>0</v>
          </cell>
          <cell r="O203">
            <v>0</v>
          </cell>
          <cell r="P203">
            <v>0</v>
          </cell>
        </row>
        <row r="204">
          <cell r="K204">
            <v>249</v>
          </cell>
          <cell r="M204">
            <v>0</v>
          </cell>
          <cell r="N204">
            <v>0</v>
          </cell>
          <cell r="O204">
            <v>0</v>
          </cell>
          <cell r="P204">
            <v>0</v>
          </cell>
        </row>
        <row r="205">
          <cell r="K205">
            <v>379</v>
          </cell>
          <cell r="M205">
            <v>0</v>
          </cell>
          <cell r="N205">
            <v>0</v>
          </cell>
          <cell r="O205">
            <v>0</v>
          </cell>
          <cell r="P205">
            <v>0</v>
          </cell>
        </row>
        <row r="206">
          <cell r="K206">
            <v>239</v>
          </cell>
          <cell r="M206">
            <v>0</v>
          </cell>
          <cell r="N206">
            <v>0</v>
          </cell>
          <cell r="O206">
            <v>0</v>
          </cell>
          <cell r="P206">
            <v>0</v>
          </cell>
        </row>
        <row r="207">
          <cell r="K207">
            <v>256</v>
          </cell>
          <cell r="M207">
            <v>0</v>
          </cell>
          <cell r="N207">
            <v>0</v>
          </cell>
          <cell r="O207">
            <v>0</v>
          </cell>
          <cell r="P207">
            <v>0</v>
          </cell>
        </row>
        <row r="208">
          <cell r="K208">
            <v>269</v>
          </cell>
          <cell r="M208">
            <v>0</v>
          </cell>
          <cell r="N208">
            <v>0</v>
          </cell>
          <cell r="O208">
            <v>0</v>
          </cell>
          <cell r="P208">
            <v>0</v>
          </cell>
        </row>
        <row r="209">
          <cell r="K209">
            <v>269</v>
          </cell>
          <cell r="M209">
            <v>0</v>
          </cell>
          <cell r="N209">
            <v>0</v>
          </cell>
          <cell r="O209">
            <v>0</v>
          </cell>
          <cell r="P209">
            <v>0</v>
          </cell>
        </row>
        <row r="211">
          <cell r="K211">
            <v>249</v>
          </cell>
          <cell r="M211">
            <v>0</v>
          </cell>
          <cell r="N211">
            <v>0</v>
          </cell>
          <cell r="O211">
            <v>0</v>
          </cell>
          <cell r="P211">
            <v>0</v>
          </cell>
        </row>
        <row r="212">
          <cell r="K212">
            <v>249</v>
          </cell>
          <cell r="M212">
            <v>0</v>
          </cell>
          <cell r="N212">
            <v>0</v>
          </cell>
          <cell r="O212">
            <v>0</v>
          </cell>
          <cell r="P212">
            <v>0</v>
          </cell>
        </row>
        <row r="213">
          <cell r="K213">
            <v>379</v>
          </cell>
          <cell r="M213">
            <v>0</v>
          </cell>
          <cell r="N213">
            <v>0</v>
          </cell>
          <cell r="O213">
            <v>0</v>
          </cell>
          <cell r="P213">
            <v>0</v>
          </cell>
        </row>
        <row r="214">
          <cell r="K214">
            <v>239</v>
          </cell>
          <cell r="M214">
            <v>0</v>
          </cell>
          <cell r="N214">
            <v>0</v>
          </cell>
          <cell r="O214">
            <v>0</v>
          </cell>
          <cell r="P214">
            <v>0</v>
          </cell>
        </row>
        <row r="215">
          <cell r="K215">
            <v>256</v>
          </cell>
          <cell r="M215">
            <v>0</v>
          </cell>
          <cell r="N215">
            <v>0</v>
          </cell>
          <cell r="O215">
            <v>0</v>
          </cell>
          <cell r="P215">
            <v>0</v>
          </cell>
        </row>
        <row r="216">
          <cell r="K216">
            <v>269</v>
          </cell>
          <cell r="M216">
            <v>0</v>
          </cell>
          <cell r="N216">
            <v>0</v>
          </cell>
          <cell r="O216">
            <v>0</v>
          </cell>
          <cell r="P216">
            <v>0</v>
          </cell>
        </row>
        <row r="218">
          <cell r="K218">
            <v>249</v>
          </cell>
          <cell r="M218">
            <v>0</v>
          </cell>
          <cell r="N218">
            <v>0</v>
          </cell>
          <cell r="O218">
            <v>0</v>
          </cell>
          <cell r="P218">
            <v>0</v>
          </cell>
        </row>
        <row r="219">
          <cell r="K219">
            <v>249</v>
          </cell>
          <cell r="M219">
            <v>0</v>
          </cell>
          <cell r="N219">
            <v>0</v>
          </cell>
          <cell r="O219">
            <v>0</v>
          </cell>
          <cell r="P219">
            <v>0</v>
          </cell>
        </row>
        <row r="220">
          <cell r="K220">
            <v>379</v>
          </cell>
          <cell r="M220">
            <v>0</v>
          </cell>
          <cell r="N220">
            <v>0</v>
          </cell>
          <cell r="O220">
            <v>0</v>
          </cell>
          <cell r="P220">
            <v>0</v>
          </cell>
        </row>
        <row r="221">
          <cell r="K221">
            <v>239</v>
          </cell>
          <cell r="M221">
            <v>0</v>
          </cell>
          <cell r="N221">
            <v>0</v>
          </cell>
          <cell r="O221">
            <v>0</v>
          </cell>
          <cell r="P221">
            <v>0</v>
          </cell>
        </row>
        <row r="222">
          <cell r="K222">
            <v>256</v>
          </cell>
          <cell r="M222">
            <v>0</v>
          </cell>
          <cell r="N222">
            <v>0</v>
          </cell>
          <cell r="O222">
            <v>0</v>
          </cell>
          <cell r="P222">
            <v>0</v>
          </cell>
        </row>
        <row r="223">
          <cell r="K223">
            <v>269</v>
          </cell>
          <cell r="M223">
            <v>0</v>
          </cell>
          <cell r="N223">
            <v>0</v>
          </cell>
          <cell r="O223">
            <v>0</v>
          </cell>
          <cell r="P223">
            <v>0</v>
          </cell>
        </row>
      </sheetData>
      <sheetData sheetId="12">
        <row r="6">
          <cell r="B6" t="str">
            <v>直接仮設</v>
          </cell>
        </row>
        <row r="7">
          <cell r="A7" t="str">
            <v>1.0-01</v>
          </cell>
          <cell r="B7" t="str">
            <v>直接仮設</v>
          </cell>
          <cell r="C7" t="str">
            <v>㎡</v>
          </cell>
          <cell r="D7">
            <v>0</v>
          </cell>
          <cell r="E7">
            <v>0</v>
          </cell>
          <cell r="F7">
            <v>0</v>
          </cell>
          <cell r="G7" t="str">
            <v>直接仮設</v>
          </cell>
          <cell r="J7" t="str">
            <v>千円/㎡</v>
          </cell>
          <cell r="K7">
            <v>0</v>
          </cell>
          <cell r="L7">
            <v>0</v>
          </cell>
        </row>
        <row r="8">
          <cell r="B8" t="str">
            <v>残土・汚泥</v>
          </cell>
        </row>
        <row r="9">
          <cell r="A9" t="str">
            <v>2.1-01</v>
          </cell>
          <cell r="B9" t="str">
            <v>残土</v>
          </cell>
          <cell r="C9" t="str">
            <v>m3</v>
          </cell>
          <cell r="D9">
            <v>2000</v>
          </cell>
          <cell r="E9">
            <v>0</v>
          </cell>
          <cell r="F9">
            <v>0</v>
          </cell>
          <cell r="J9" t="str">
            <v>千円/m3</v>
          </cell>
          <cell r="K9">
            <v>0</v>
          </cell>
          <cell r="L9">
            <v>0</v>
          </cell>
        </row>
        <row r="10">
          <cell r="A10" t="str">
            <v>2.1-02</v>
          </cell>
          <cell r="B10" t="str">
            <v>汚泥（泥水）</v>
          </cell>
          <cell r="C10" t="str">
            <v>m3</v>
          </cell>
          <cell r="D10">
            <v>2000</v>
          </cell>
          <cell r="E10">
            <v>0</v>
          </cell>
          <cell r="F10">
            <v>0</v>
          </cell>
          <cell r="J10" t="str">
            <v>千円/m3</v>
          </cell>
          <cell r="K10">
            <v>0</v>
          </cell>
          <cell r="L10">
            <v>0</v>
          </cell>
        </row>
        <row r="11">
          <cell r="B11" t="str">
            <v>土</v>
          </cell>
        </row>
        <row r="12">
          <cell r="A12" t="str">
            <v>2.1-11</v>
          </cell>
          <cell r="B12" t="str">
            <v>購入土</v>
          </cell>
          <cell r="C12" t="str">
            <v>m3</v>
          </cell>
          <cell r="D12">
            <v>1740</v>
          </cell>
          <cell r="E12">
            <v>1740</v>
          </cell>
          <cell r="F12">
            <v>1740</v>
          </cell>
          <cell r="J12" t="str">
            <v>千円/m3</v>
          </cell>
          <cell r="K12">
            <v>22.268417681101802</v>
          </cell>
          <cell r="L12">
            <v>4.1769745704180909</v>
          </cell>
        </row>
        <row r="13">
          <cell r="A13" t="str">
            <v>2.1-12</v>
          </cell>
          <cell r="B13" t="str">
            <v>砂</v>
          </cell>
          <cell r="C13" t="str">
            <v>m3</v>
          </cell>
          <cell r="D13">
            <v>1740</v>
          </cell>
          <cell r="E13">
            <v>1740</v>
          </cell>
          <cell r="F13">
            <v>1740</v>
          </cell>
          <cell r="J13" t="str">
            <v>千円/m3</v>
          </cell>
          <cell r="K13">
            <v>22.268417681101802</v>
          </cell>
          <cell r="L13">
            <v>4.1769745704180909</v>
          </cell>
        </row>
        <row r="14">
          <cell r="A14" t="str">
            <v>2.1-13</v>
          </cell>
          <cell r="B14" t="str">
            <v>砂利</v>
          </cell>
          <cell r="C14" t="str">
            <v>m3</v>
          </cell>
          <cell r="D14">
            <v>2020</v>
          </cell>
          <cell r="E14">
            <v>2020</v>
          </cell>
          <cell r="F14">
            <v>2020</v>
          </cell>
          <cell r="J14" t="str">
            <v>千円/m3</v>
          </cell>
          <cell r="K14">
            <v>25.851841215991744</v>
          </cell>
          <cell r="L14">
            <v>4.8491313978416919</v>
          </cell>
        </row>
        <row r="15">
          <cell r="A15" t="str">
            <v>2.1-14</v>
          </cell>
          <cell r="B15" t="str">
            <v>砕石</v>
          </cell>
          <cell r="C15" t="str">
            <v>m3</v>
          </cell>
          <cell r="D15">
            <v>1650</v>
          </cell>
          <cell r="E15">
            <v>1650</v>
          </cell>
          <cell r="F15">
            <v>1650</v>
          </cell>
          <cell r="J15" t="str">
            <v>千円/m3</v>
          </cell>
          <cell r="K15">
            <v>19.047529158485133</v>
          </cell>
          <cell r="L15">
            <v>3.1187091653831542</v>
          </cell>
        </row>
        <row r="16">
          <cell r="A16" t="str">
            <v>2.1-31</v>
          </cell>
          <cell r="B16" t="str">
            <v>地盤改良材</v>
          </cell>
          <cell r="C16" t="str">
            <v>m3</v>
          </cell>
          <cell r="D16">
            <v>80</v>
          </cell>
          <cell r="E16">
            <v>80</v>
          </cell>
          <cell r="F16">
            <v>80</v>
          </cell>
          <cell r="J16" t="str">
            <v>千円/m3</v>
          </cell>
          <cell r="K16">
            <v>61.092584720068537</v>
          </cell>
          <cell r="L16">
            <v>0.67608056951529782</v>
          </cell>
        </row>
        <row r="17">
          <cell r="B17" t="str">
            <v>杭・基礎</v>
          </cell>
        </row>
        <row r="18">
          <cell r="A18" t="str">
            <v>2.2-01</v>
          </cell>
          <cell r="B18" t="str">
            <v>現場打RC杭(ﾎﾟﾙﾄﾗﾝﾄﾞ)　Fc24N/mm2</v>
          </cell>
          <cell r="C18" t="str">
            <v>m3</v>
          </cell>
          <cell r="D18">
            <v>2384</v>
          </cell>
          <cell r="E18">
            <v>2061.5281288218507</v>
          </cell>
          <cell r="F18">
            <v>2061.5281288218507</v>
          </cell>
          <cell r="J18" t="str">
            <v>千円/m3</v>
          </cell>
          <cell r="K18">
            <v>401.43772789803279</v>
          </cell>
          <cell r="L18">
            <v>25.472383884927421</v>
          </cell>
        </row>
        <row r="19">
          <cell r="A19" t="str">
            <v>2.2-02</v>
          </cell>
          <cell r="B19" t="str">
            <v>現場打RC杭(ﾎﾟﾙﾄﾗﾝﾄﾞ)　Fc27N/mm2</v>
          </cell>
          <cell r="C19" t="str">
            <v>m3</v>
          </cell>
          <cell r="D19">
            <v>2387</v>
          </cell>
          <cell r="E19">
            <v>2060.0101916021199</v>
          </cell>
          <cell r="F19">
            <v>2060.0101916021199</v>
          </cell>
          <cell r="J19" t="str">
            <v>千円/m3</v>
          </cell>
          <cell r="K19">
            <v>418.79254768369162</v>
          </cell>
          <cell r="L19">
            <v>25.610294839585301</v>
          </cell>
        </row>
        <row r="20">
          <cell r="A20" t="str">
            <v>2.2-03</v>
          </cell>
          <cell r="B20" t="str">
            <v>現場打RC杭(ﾎﾟﾙﾄﾗﾝﾄﾞ)　Fc30N/mm2</v>
          </cell>
          <cell r="C20" t="str">
            <v>m3</v>
          </cell>
          <cell r="D20">
            <v>2387</v>
          </cell>
          <cell r="E20">
            <v>2052.8526294333469</v>
          </cell>
          <cell r="F20">
            <v>2052.8526294333469</v>
          </cell>
          <cell r="J20" t="str">
            <v>千円/m3</v>
          </cell>
          <cell r="K20">
            <v>439.23414574578231</v>
          </cell>
          <cell r="L20">
            <v>25.760404781837472</v>
          </cell>
        </row>
        <row r="21">
          <cell r="A21" t="str">
            <v>2.2-04</v>
          </cell>
          <cell r="B21" t="str">
            <v>現場打RC杭(ﾎﾟﾙﾄﾗﾝﾄﾞ)　Fc36N/mm2</v>
          </cell>
          <cell r="C21" t="str">
            <v>m3</v>
          </cell>
          <cell r="D21">
            <v>2387</v>
          </cell>
          <cell r="E21">
            <v>2058.5328169588261</v>
          </cell>
          <cell r="F21">
            <v>2058.5328169588261</v>
          </cell>
          <cell r="J21" t="str">
            <v>千円/m3</v>
          </cell>
          <cell r="K21">
            <v>440.88631738416461</v>
          </cell>
          <cell r="L21">
            <v>25.786909036467119</v>
          </cell>
        </row>
        <row r="22">
          <cell r="A22" t="str">
            <v>2.2-05</v>
          </cell>
          <cell r="B22" t="str">
            <v>現場打コンクリート杭(ﾎﾟﾙﾄﾗﾝﾄﾞ)　Fc24N/mm2（鉄筋なし）</v>
          </cell>
          <cell r="C22" t="str">
            <v>m3</v>
          </cell>
          <cell r="D22">
            <v>2284</v>
          </cell>
          <cell r="E22">
            <v>2059.0281288218507</v>
          </cell>
          <cell r="F22">
            <v>2059.0281288218507</v>
          </cell>
          <cell r="J22" t="str">
            <v>千円/m3</v>
          </cell>
          <cell r="K22">
            <v>311.19787479250317</v>
          </cell>
          <cell r="L22">
            <v>16.942295605772674</v>
          </cell>
        </row>
        <row r="23">
          <cell r="A23" t="str">
            <v>2.2-11</v>
          </cell>
          <cell r="B23" t="str">
            <v>現場打RC杭(B種高炉)　Fc24N/mm2</v>
          </cell>
          <cell r="C23" t="str">
            <v>m3</v>
          </cell>
          <cell r="D23">
            <v>2384</v>
          </cell>
          <cell r="E23">
            <v>1978.1258941907083</v>
          </cell>
          <cell r="F23">
            <v>1978.1258941907083</v>
          </cell>
          <cell r="J23" t="str">
            <v>千円/m3</v>
          </cell>
          <cell r="K23">
            <v>342.79051351376256</v>
          </cell>
          <cell r="L23">
            <v>25.472383884927421</v>
          </cell>
        </row>
        <row r="24">
          <cell r="A24" t="str">
            <v>2.2-12</v>
          </cell>
          <cell r="B24" t="str">
            <v>現場打RC杭(B種高炉)　Fc27N/mm2</v>
          </cell>
          <cell r="C24" t="str">
            <v>m3</v>
          </cell>
          <cell r="D24">
            <v>2387</v>
          </cell>
          <cell r="E24">
            <v>1970.4917930980268</v>
          </cell>
          <cell r="F24">
            <v>1970.4917930980268</v>
          </cell>
          <cell r="J24" t="str">
            <v>千円/m3</v>
          </cell>
          <cell r="K24">
            <v>355.84453757790823</v>
          </cell>
          <cell r="L24">
            <v>25.610294839585301</v>
          </cell>
        </row>
        <row r="25">
          <cell r="A25" t="str">
            <v>2.2-13</v>
          </cell>
          <cell r="B25" t="str">
            <v>現場打RC杭(B種高炉)　Fc30N/mm2</v>
          </cell>
          <cell r="C25" t="str">
            <v>m3</v>
          </cell>
          <cell r="D25">
            <v>2387</v>
          </cell>
          <cell r="E25">
            <v>1956.1060372612217</v>
          </cell>
          <cell r="F25">
            <v>1956.1060372612217</v>
          </cell>
          <cell r="J25" t="str">
            <v>千円/m3</v>
          </cell>
          <cell r="K25">
            <v>380.96352395449924</v>
          </cell>
          <cell r="L25">
            <v>25.760404781837472</v>
          </cell>
        </row>
        <row r="26">
          <cell r="A26" t="str">
            <v>2.2-14</v>
          </cell>
          <cell r="B26" t="str">
            <v>現場打RC杭(B種高炉)　Fc36N/mm2</v>
          </cell>
          <cell r="C26" t="str">
            <v>m3</v>
          </cell>
          <cell r="D26">
            <v>2398</v>
          </cell>
          <cell r="E26">
            <v>1961.5052098891597</v>
          </cell>
          <cell r="F26">
            <v>1961.5052098891597</v>
          </cell>
          <cell r="J26" t="str">
            <v>千円/m3</v>
          </cell>
          <cell r="K26">
            <v>382.39095111079092</v>
          </cell>
          <cell r="L26">
            <v>26.725218747174139</v>
          </cell>
        </row>
        <row r="27">
          <cell r="A27" t="str">
            <v>2.2-15</v>
          </cell>
          <cell r="B27" t="str">
            <v>現場打コンクリート杭(B種高炉)　Fc24N/mm2（鉄筋なし）</v>
          </cell>
          <cell r="C27" t="str">
            <v>m3</v>
          </cell>
          <cell r="D27">
            <v>2284</v>
          </cell>
          <cell r="E27">
            <v>2059.0281288218507</v>
          </cell>
          <cell r="F27">
            <v>2059.0281288218507</v>
          </cell>
          <cell r="J27" t="str">
            <v>千円/m3</v>
          </cell>
          <cell r="K27">
            <v>252.55066040823297</v>
          </cell>
          <cell r="L27">
            <v>16.942295605772674</v>
          </cell>
        </row>
        <row r="28">
          <cell r="A28" t="str">
            <v>2.2-21</v>
          </cell>
          <cell r="B28" t="str">
            <v>PCコンクリート杭</v>
          </cell>
          <cell r="C28" t="str">
            <v>m3</v>
          </cell>
          <cell r="D28">
            <v>2450</v>
          </cell>
          <cell r="E28">
            <v>2117.5</v>
          </cell>
          <cell r="F28">
            <v>2117.5</v>
          </cell>
          <cell r="J28" t="str">
            <v>千円/m3</v>
          </cell>
          <cell r="K28">
            <v>648.60473091204642</v>
          </cell>
          <cell r="L28">
            <v>81.665183825564043</v>
          </cell>
        </row>
        <row r="29">
          <cell r="A29" t="str">
            <v>2.2-31</v>
          </cell>
          <cell r="B29" t="str">
            <v>PHC杭 φ1000</v>
          </cell>
          <cell r="C29" t="str">
            <v>m</v>
          </cell>
          <cell r="D29">
            <v>943.1</v>
          </cell>
          <cell r="E29">
            <v>824.20249999999999</v>
          </cell>
          <cell r="F29">
            <v>824.20249999999999</v>
          </cell>
          <cell r="J29" t="str">
            <v>千円/m</v>
          </cell>
          <cell r="K29">
            <v>238.96307054585486</v>
          </cell>
          <cell r="L29">
            <v>30.872960093661423</v>
          </cell>
        </row>
        <row r="30">
          <cell r="A30" t="str">
            <v>2.2-41</v>
          </cell>
          <cell r="B30" t="str">
            <v>SC杭 t=9 φ1000</v>
          </cell>
          <cell r="C30" t="str">
            <v>m</v>
          </cell>
          <cell r="D30">
            <v>753.8</v>
          </cell>
          <cell r="E30">
            <v>701.65000000000009</v>
          </cell>
          <cell r="F30">
            <v>701.65000000000009</v>
          </cell>
          <cell r="J30" t="str">
            <v>千円/m</v>
          </cell>
          <cell r="K30">
            <v>667.57615227119436</v>
          </cell>
          <cell r="L30">
            <v>60.263698890642225</v>
          </cell>
        </row>
        <row r="31">
          <cell r="A31" t="str">
            <v>2.2-51</v>
          </cell>
          <cell r="B31" t="str">
            <v>SC杭 t=12 φ1000</v>
          </cell>
          <cell r="C31" t="str">
            <v>m</v>
          </cell>
          <cell r="D31">
            <v>1079</v>
          </cell>
          <cell r="E31">
            <v>1000.3300000000002</v>
          </cell>
          <cell r="F31">
            <v>1000.3300000000002</v>
          </cell>
          <cell r="J31" t="str">
            <v>千円/m</v>
          </cell>
          <cell r="K31">
            <v>870.46807769480961</v>
          </cell>
          <cell r="L31">
            <v>79.890451118157415</v>
          </cell>
        </row>
        <row r="32">
          <cell r="A32" t="str">
            <v>2.2-61</v>
          </cell>
          <cell r="B32" t="str">
            <v>CPRC杭 φ1000</v>
          </cell>
          <cell r="C32" t="str">
            <v>m</v>
          </cell>
          <cell r="D32">
            <v>968.6</v>
          </cell>
          <cell r="E32">
            <v>19.372000000000018</v>
          </cell>
          <cell r="F32">
            <v>19.372000000000018</v>
          </cell>
          <cell r="J32" t="str">
            <v>千円/m</v>
          </cell>
          <cell r="K32">
            <v>287.59500695742474</v>
          </cell>
          <cell r="L32">
            <v>35.123209964941957</v>
          </cell>
        </row>
        <row r="33">
          <cell r="B33" t="str">
            <v>コンクリート</v>
          </cell>
        </row>
        <row r="34">
          <cell r="A34" t="str">
            <v>3.1-01</v>
          </cell>
          <cell r="B34" t="str">
            <v>ｺﾝｸﾘｰﾄ(ﾎﾟﾙﾄﾗﾝﾄﾞ)　Fc18N/mm2</v>
          </cell>
          <cell r="C34" t="str">
            <v>m3</v>
          </cell>
          <cell r="D34">
            <v>2245</v>
          </cell>
          <cell r="E34">
            <v>2022.0257847533633</v>
          </cell>
          <cell r="F34">
            <v>2022.0257847533633</v>
          </cell>
          <cell r="J34" t="str">
            <v>千円/m3</v>
          </cell>
          <cell r="K34">
            <v>290.98085931339</v>
          </cell>
          <cell r="L34">
            <v>16.69261146623208</v>
          </cell>
        </row>
        <row r="35">
          <cell r="A35" t="str">
            <v>3.1-02</v>
          </cell>
          <cell r="B35" t="str">
            <v>ｺﾝｸﾘｰﾄ(ﾎﾟﾙﾄﾗﾝﾄﾞ)　Fc21N/mm2</v>
          </cell>
          <cell r="C35" t="str">
            <v>m3</v>
          </cell>
          <cell r="D35">
            <v>2250</v>
          </cell>
          <cell r="E35">
            <v>2023.3479412963718</v>
          </cell>
          <cell r="F35">
            <v>2023.3479412963718</v>
          </cell>
          <cell r="J35" t="str">
            <v>千円/m3</v>
          </cell>
          <cell r="K35">
            <v>309.16176491823984</v>
          </cell>
          <cell r="L35">
            <v>16.843774548204784</v>
          </cell>
        </row>
        <row r="36">
          <cell r="A36" t="str">
            <v>3.1-03</v>
          </cell>
          <cell r="B36" t="str">
            <v>ｺﾝｸﾘｰﾄ(ﾎﾟﾙﾄﾗﾝﾄﾞ)　Fc24N/mm2</v>
          </cell>
          <cell r="C36" t="str">
            <v>m3</v>
          </cell>
          <cell r="D36">
            <v>2284</v>
          </cell>
          <cell r="E36">
            <v>2059.0281288218507</v>
          </cell>
          <cell r="F36">
            <v>2059.0281288218507</v>
          </cell>
          <cell r="J36" t="str">
            <v>千円/m3</v>
          </cell>
          <cell r="K36">
            <v>311.19787479250317</v>
          </cell>
          <cell r="L36">
            <v>16.942295605772674</v>
          </cell>
        </row>
        <row r="37">
          <cell r="A37" t="str">
            <v>3.1-04</v>
          </cell>
          <cell r="B37" t="str">
            <v>ｺﾝｸﾘｰﾄ(ﾎﾟﾙﾄﾗﾝﾄﾞ)　Fc27N/mm2</v>
          </cell>
          <cell r="C37" t="str">
            <v>m3</v>
          </cell>
          <cell r="D37">
            <v>2287</v>
          </cell>
          <cell r="E37">
            <v>2057.5101916021199</v>
          </cell>
          <cell r="F37">
            <v>2057.5101916021199</v>
          </cell>
          <cell r="J37" t="str">
            <v>千円/m3</v>
          </cell>
          <cell r="K37">
            <v>328.552694578162</v>
          </cell>
          <cell r="L37">
            <v>17.080206560430554</v>
          </cell>
        </row>
        <row r="38">
          <cell r="A38" t="str">
            <v>3.1-05</v>
          </cell>
          <cell r="B38" t="str">
            <v>ｺﾝｸﾘｰﾄ(ﾎﾟﾙﾄﾗﾝﾄﾞ)　Fc30N/mm2</v>
          </cell>
          <cell r="C38" t="str">
            <v>m3</v>
          </cell>
          <cell r="D38">
            <v>2287</v>
          </cell>
          <cell r="E38">
            <v>2050.3526294333469</v>
          </cell>
          <cell r="F38">
            <v>2050.3526294333469</v>
          </cell>
          <cell r="J38" t="str">
            <v>千円/m3</v>
          </cell>
          <cell r="K38">
            <v>348.9942926402527</v>
          </cell>
          <cell r="L38">
            <v>17.230316502682726</v>
          </cell>
        </row>
        <row r="39">
          <cell r="A39" t="str">
            <v>3.1-06</v>
          </cell>
          <cell r="B39" t="str">
            <v>ｺﾝｸﾘｰﾄ(ﾎﾟﾙﾄﾗﾝﾄﾞ)　Fc36N/mm2</v>
          </cell>
          <cell r="C39" t="str">
            <v>m3</v>
          </cell>
          <cell r="D39">
            <v>2287</v>
          </cell>
          <cell r="E39">
            <v>2056.0328169588261</v>
          </cell>
          <cell r="F39">
            <v>2056.0328169588261</v>
          </cell>
          <cell r="J39" t="str">
            <v>千円/m3</v>
          </cell>
          <cell r="K39">
            <v>350.64646427863499</v>
          </cell>
          <cell r="L39">
            <v>17.256820757312372</v>
          </cell>
        </row>
        <row r="40">
          <cell r="A40" t="str">
            <v>3.1-07</v>
          </cell>
          <cell r="B40" t="str">
            <v>ｺﾝｸﾘｰﾄ(ﾎﾟﾙﾄﾗﾝﾄﾞ)　Fc42N/mm2</v>
          </cell>
          <cell r="C40" t="str">
            <v>m3</v>
          </cell>
          <cell r="D40">
            <v>2301</v>
          </cell>
          <cell r="E40">
            <v>2055.9610680799024</v>
          </cell>
          <cell r="F40">
            <v>2055.9610680799024</v>
          </cell>
          <cell r="J40" t="str">
            <v>千円/m3</v>
          </cell>
          <cell r="K40">
            <v>420.14253106844632</v>
          </cell>
          <cell r="L40">
            <v>17.822867936531534</v>
          </cell>
        </row>
        <row r="41">
          <cell r="A41" t="str">
            <v>3.1-08</v>
          </cell>
          <cell r="B41" t="str">
            <v>ｺﾝｸﾘｰﾄ(ﾎﾟﾙﾄﾗﾝﾄﾞ)　Fc45N/mm2</v>
          </cell>
          <cell r="C41" t="str">
            <v>m3</v>
          </cell>
          <cell r="D41">
            <v>2273</v>
          </cell>
          <cell r="E41">
            <v>2018.2426620464737</v>
          </cell>
          <cell r="F41">
            <v>2018.2426620464737</v>
          </cell>
          <cell r="J41" t="str">
            <v>千円/m3</v>
          </cell>
          <cell r="K41">
            <v>433.08536705183661</v>
          </cell>
          <cell r="L41">
            <v>17.841705932460577</v>
          </cell>
        </row>
        <row r="42">
          <cell r="A42" t="str">
            <v>3.1-09</v>
          </cell>
          <cell r="B42" t="str">
            <v>ｺﾝｸﾘｰﾄ(ﾎﾟﾙﾄﾗﾝﾄﾞ)　Fc48N/mm2</v>
          </cell>
          <cell r="C42" t="str">
            <v>m3</v>
          </cell>
          <cell r="D42">
            <v>2330</v>
          </cell>
          <cell r="E42">
            <v>2077.0086628618019</v>
          </cell>
          <cell r="F42">
            <v>2077.0086628618019</v>
          </cell>
          <cell r="J42" t="str">
            <v>千円/m3</v>
          </cell>
          <cell r="K42">
            <v>484.38071271295712</v>
          </cell>
          <cell r="L42">
            <v>18.394573188562525</v>
          </cell>
        </row>
        <row r="43">
          <cell r="A43" t="str">
            <v>3.1-11</v>
          </cell>
          <cell r="B43" t="str">
            <v>ｺﾝｸﾘｰﾄ(B種高炉)　Fc18N/mm2</v>
          </cell>
          <cell r="C43" t="str">
            <v>m3</v>
          </cell>
          <cell r="D43">
            <v>2245</v>
          </cell>
          <cell r="E43">
            <v>1945.5737363414826</v>
          </cell>
          <cell r="F43">
            <v>1945.5737363414826</v>
          </cell>
          <cell r="J43" t="str">
            <v>千円/m3</v>
          </cell>
          <cell r="K43">
            <v>237.22091279447557</v>
          </cell>
          <cell r="L43">
            <v>16.69261146623208</v>
          </cell>
        </row>
        <row r="44">
          <cell r="A44" t="str">
            <v>3.1-12</v>
          </cell>
          <cell r="B44" t="str">
            <v>ｺﾝｸﾘｰﾄ(B種高炉)　Fc21N/mm2</v>
          </cell>
          <cell r="C44" t="str">
            <v>m3</v>
          </cell>
          <cell r="D44">
            <v>2250</v>
          </cell>
          <cell r="E44">
            <v>1940.5017215627702</v>
          </cell>
          <cell r="F44">
            <v>1940.5017215627702</v>
          </cell>
          <cell r="J44" t="str">
            <v>千円/m3</v>
          </cell>
          <cell r="K44">
            <v>250.90553196319809</v>
          </cell>
          <cell r="L44">
            <v>16.843774548204784</v>
          </cell>
        </row>
        <row r="45">
          <cell r="A45" t="str">
            <v>3.1-13</v>
          </cell>
          <cell r="B45" t="str">
            <v>ｺﾝｸﾘｰﾄ(B種高炉)　Fc24N/mm2</v>
          </cell>
          <cell r="C45" t="str">
            <v>m3</v>
          </cell>
          <cell r="D45">
            <v>2284</v>
          </cell>
          <cell r="E45">
            <v>1975.6258941907083</v>
          </cell>
          <cell r="F45">
            <v>1975.6258941907083</v>
          </cell>
          <cell r="J45" t="str">
            <v>千円/m3</v>
          </cell>
          <cell r="K45">
            <v>252.55066040823297</v>
          </cell>
          <cell r="L45">
            <v>16.942295605772674</v>
          </cell>
        </row>
        <row r="46">
          <cell r="A46" t="str">
            <v>3.1-14</v>
          </cell>
          <cell r="B46" t="str">
            <v>ｺﾝｸﾘｰﾄ(B種高炉)　Fc27N/mm2</v>
          </cell>
          <cell r="C46" t="str">
            <v>m3</v>
          </cell>
          <cell r="D46">
            <v>2287</v>
          </cell>
          <cell r="E46">
            <v>1967.9917930980268</v>
          </cell>
          <cell r="F46">
            <v>1967.9917930980268</v>
          </cell>
          <cell r="J46" t="str">
            <v>千円/m3</v>
          </cell>
          <cell r="K46">
            <v>265.60468447237861</v>
          </cell>
          <cell r="L46">
            <v>17.080206560430554</v>
          </cell>
        </row>
        <row r="47">
          <cell r="A47" t="str">
            <v>3.1-15</v>
          </cell>
          <cell r="B47" t="str">
            <v>ｺﾝｸﾘｰﾄ(B種高炉)　Fc30N/mm2</v>
          </cell>
          <cell r="C47" t="str">
            <v>m3</v>
          </cell>
          <cell r="D47">
            <v>2287</v>
          </cell>
          <cell r="E47">
            <v>1953.6060372612217</v>
          </cell>
          <cell r="F47">
            <v>1953.6060372612217</v>
          </cell>
          <cell r="J47" t="str">
            <v>千円/m3</v>
          </cell>
          <cell r="K47">
            <v>280.96352395449924</v>
          </cell>
          <cell r="L47">
            <v>17.230316502682726</v>
          </cell>
        </row>
        <row r="48">
          <cell r="A48" t="str">
            <v>3.1-16</v>
          </cell>
          <cell r="B48" t="str">
            <v>ｺﾝｸﾘｰﾄ(B種高炉)　Fc36N/mm2</v>
          </cell>
          <cell r="C48" t="str">
            <v>m3</v>
          </cell>
          <cell r="D48">
            <v>2287</v>
          </cell>
          <cell r="E48">
            <v>1958.7302098891596</v>
          </cell>
          <cell r="F48">
            <v>1958.7302098891596</v>
          </cell>
          <cell r="J48" t="str">
            <v>千円/m3</v>
          </cell>
          <cell r="K48">
            <v>282.22471416365306</v>
          </cell>
          <cell r="L48">
            <v>17.256820757312372</v>
          </cell>
        </row>
        <row r="49">
          <cell r="A49" t="str">
            <v>3.1-17</v>
          </cell>
          <cell r="B49" t="str">
            <v>ｺﾝｸﾘｰﾄ(B種高炉)　Fc42N/mm2</v>
          </cell>
          <cell r="C49" t="str">
            <v>m3</v>
          </cell>
          <cell r="D49">
            <v>2301</v>
          </cell>
          <cell r="E49">
            <v>1934.1938055184341</v>
          </cell>
          <cell r="F49">
            <v>1934.1938055184341</v>
          </cell>
          <cell r="J49" t="str">
            <v>千円/m3</v>
          </cell>
          <cell r="K49">
            <v>334.51759806741177</v>
          </cell>
          <cell r="L49">
            <v>17.822867936531534</v>
          </cell>
        </row>
        <row r="50">
          <cell r="A50" t="str">
            <v>3.1-18</v>
          </cell>
          <cell r="B50" t="str">
            <v>ｺﾝｸﾘｰﾄ(B種高炉)　Fc45N/mm2</v>
          </cell>
          <cell r="C50" t="str">
            <v>m3</v>
          </cell>
          <cell r="D50">
            <v>2273</v>
          </cell>
          <cell r="E50">
            <v>2018.2426620464737</v>
          </cell>
          <cell r="F50">
            <v>2018.2426620464737</v>
          </cell>
          <cell r="J50" t="str">
            <v>千円/m3</v>
          </cell>
          <cell r="K50">
            <v>344.13709190236011</v>
          </cell>
          <cell r="L50">
            <v>17.841705932460577</v>
          </cell>
        </row>
        <row r="51">
          <cell r="A51" t="str">
            <v>3.1-19</v>
          </cell>
          <cell r="B51" t="str">
            <v>ｺﾝｸﾘｰﾄ(B種高炉)　Fc48N/mm2</v>
          </cell>
          <cell r="C51" t="str">
            <v>m3</v>
          </cell>
          <cell r="D51">
            <v>2330</v>
          </cell>
          <cell r="E51">
            <v>2077.0086628618019</v>
          </cell>
          <cell r="F51">
            <v>2077.0086628618019</v>
          </cell>
          <cell r="J51" t="str">
            <v>千円/m3</v>
          </cell>
          <cell r="K51">
            <v>382.92103182816959</v>
          </cell>
          <cell r="L51">
            <v>18.394573188562525</v>
          </cell>
        </row>
        <row r="52">
          <cell r="A52" t="str">
            <v>3.1-21</v>
          </cell>
          <cell r="B52" t="str">
            <v>低炭素型コンクリート（高炉A種・A種相当）　Fc24N/mm2</v>
          </cell>
          <cell r="C52" t="str">
            <v>m3</v>
          </cell>
          <cell r="D52">
            <v>2284</v>
          </cell>
          <cell r="E52">
            <v>2068.6225030574806</v>
          </cell>
          <cell r="F52">
            <v>2068.6225030574806</v>
          </cell>
          <cell r="J52" t="str">
            <v>千円/m3</v>
          </cell>
          <cell r="K52">
            <v>263.16847858455913</v>
          </cell>
          <cell r="L52">
            <v>16.435235178636201</v>
          </cell>
        </row>
        <row r="53">
          <cell r="A53" t="str">
            <v>3.1-22</v>
          </cell>
          <cell r="B53" t="str">
            <v>低炭素型コンクリート（高炉C種・C種相当）　Fc24N/mm2</v>
          </cell>
          <cell r="C53" t="str">
            <v>m3</v>
          </cell>
          <cell r="D53">
            <v>2284</v>
          </cell>
          <cell r="E53">
            <v>2092.6084386465554</v>
          </cell>
          <cell r="F53">
            <v>2092.6084386465554</v>
          </cell>
          <cell r="J53" t="str">
            <v>千円/m3</v>
          </cell>
          <cell r="K53">
            <v>143.09498806469895</v>
          </cell>
          <cell r="L53">
            <v>15.167584110795019</v>
          </cell>
        </row>
        <row r="54">
          <cell r="B54" t="str">
            <v>PCコンクリート躯体</v>
          </cell>
        </row>
        <row r="55">
          <cell r="A55" t="str">
            <v>3.1-91</v>
          </cell>
          <cell r="B55" t="str">
            <v>PCコンクリート　（Fc36N/mm2）</v>
          </cell>
          <cell r="C55" t="str">
            <v>m3</v>
          </cell>
          <cell r="D55">
            <v>2434</v>
          </cell>
          <cell r="E55">
            <v>2209.0281288218507</v>
          </cell>
          <cell r="F55">
            <v>2209.0281288218507</v>
          </cell>
          <cell r="G55" t="str">
            <v>PC躯体（鉄筋を除く）</v>
          </cell>
          <cell r="J55" t="str">
            <v>千円/m3</v>
          </cell>
          <cell r="K55">
            <v>791.35211206551605</v>
          </cell>
          <cell r="L55">
            <v>116.58379917373423</v>
          </cell>
        </row>
        <row r="56">
          <cell r="A56" t="str">
            <v>3.1-92</v>
          </cell>
          <cell r="B56" t="str">
            <v>PCコンクリート　（Fc36N/mm2）（鉄筋なし）</v>
          </cell>
          <cell r="C56" t="str">
            <v>m3</v>
          </cell>
          <cell r="D56">
            <v>2284</v>
          </cell>
          <cell r="E56">
            <v>2059.0281288218507</v>
          </cell>
          <cell r="F56">
            <v>2059.0281288218507</v>
          </cell>
          <cell r="J56" t="str">
            <v>千円/m3</v>
          </cell>
          <cell r="K56">
            <v>655.99233240722162</v>
          </cell>
          <cell r="L56">
            <v>103.78866675500211</v>
          </cell>
        </row>
        <row r="57">
          <cell r="A57" t="str">
            <v>3.1-93</v>
          </cell>
          <cell r="B57" t="str">
            <v>PCコンクリート　（Fc42N/mm2）（鉄筋なし）</v>
          </cell>
          <cell r="C57" t="str">
            <v>m3</v>
          </cell>
          <cell r="D57">
            <v>2301</v>
          </cell>
          <cell r="E57">
            <v>2055.9610680799024</v>
          </cell>
          <cell r="F57">
            <v>2055.9610680799024</v>
          </cell>
          <cell r="J57" t="str">
            <v>千円/m3</v>
          </cell>
          <cell r="K57">
            <v>764.93698868316483</v>
          </cell>
          <cell r="L57">
            <v>104.66923908576098</v>
          </cell>
        </row>
        <row r="58">
          <cell r="A58" t="str">
            <v>3.1-94</v>
          </cell>
          <cell r="B58" t="str">
            <v>PCコンクリート　（Fc45N/mm2）（鉄筋なし）</v>
          </cell>
          <cell r="C58" t="str">
            <v>m3</v>
          </cell>
          <cell r="D58">
            <v>2273</v>
          </cell>
          <cell r="E58">
            <v>2018.2426620464737</v>
          </cell>
          <cell r="F58">
            <v>2018.2426620464737</v>
          </cell>
          <cell r="J58" t="str">
            <v>千円/m3</v>
          </cell>
          <cell r="K58">
            <v>777.87982466655512</v>
          </cell>
          <cell r="L58">
            <v>104.68807708169003</v>
          </cell>
        </row>
        <row r="59">
          <cell r="A59" t="str">
            <v>3.1-95</v>
          </cell>
          <cell r="B59" t="str">
            <v>PCコンクリート　（Fc48N/mm2）（鉄筋なし）</v>
          </cell>
          <cell r="C59" t="str">
            <v>m3</v>
          </cell>
          <cell r="D59">
            <v>2330</v>
          </cell>
          <cell r="E59">
            <v>2077.0086628618019</v>
          </cell>
          <cell r="F59">
            <v>2077.0086628618019</v>
          </cell>
          <cell r="J59" t="str">
            <v>千円/m3</v>
          </cell>
          <cell r="K59">
            <v>829.17517032767557</v>
          </cell>
          <cell r="L59">
            <v>105.24094433779197</v>
          </cell>
        </row>
        <row r="60">
          <cell r="B60" t="str">
            <v>型枠・鉄筋・鉄骨・その他</v>
          </cell>
        </row>
        <row r="61">
          <cell r="A61" t="str">
            <v>3.2-01</v>
          </cell>
          <cell r="B61" t="str">
            <v>型枠</v>
          </cell>
          <cell r="C61" t="str">
            <v>㎡</v>
          </cell>
          <cell r="D61">
            <v>12</v>
          </cell>
          <cell r="E61">
            <v>12</v>
          </cell>
          <cell r="F61">
            <v>12</v>
          </cell>
          <cell r="J61" t="str">
            <v>千円/㎡</v>
          </cell>
          <cell r="K61">
            <v>6.848548277325758</v>
          </cell>
          <cell r="L61">
            <v>2.6092114676603639</v>
          </cell>
        </row>
        <row r="62">
          <cell r="A62" t="str">
            <v>3.3-01</v>
          </cell>
          <cell r="B62" t="str">
            <v>鉄骨</v>
          </cell>
          <cell r="C62" t="str">
            <v>kg</v>
          </cell>
          <cell r="D62">
            <v>1</v>
          </cell>
          <cell r="E62">
            <v>0.89700000000000002</v>
          </cell>
          <cell r="F62">
            <v>0.89700000000000002</v>
          </cell>
          <cell r="J62" t="str">
            <v>千円/kg</v>
          </cell>
          <cell r="K62">
            <v>1.3684448322424985</v>
          </cell>
          <cell r="L62">
            <v>8.5300882791547461E-2</v>
          </cell>
        </row>
        <row r="63">
          <cell r="A63" t="str">
            <v>3.3-09</v>
          </cell>
          <cell r="B63" t="str">
            <v>雑鉄骨</v>
          </cell>
          <cell r="C63" t="str">
            <v>kg</v>
          </cell>
          <cell r="D63">
            <v>1</v>
          </cell>
          <cell r="E63">
            <v>0.89700000000000002</v>
          </cell>
          <cell r="F63">
            <v>0.89700000000000002</v>
          </cell>
          <cell r="J63" t="str">
            <v>千円/kg</v>
          </cell>
          <cell r="K63">
            <v>1.3684448322424985</v>
          </cell>
          <cell r="L63">
            <v>8.5300882791547461E-2</v>
          </cell>
        </row>
        <row r="64">
          <cell r="A64" t="str">
            <v>3.3-11</v>
          </cell>
          <cell r="B64" t="str">
            <v>ボルト</v>
          </cell>
          <cell r="C64" t="str">
            <v>kg</v>
          </cell>
          <cell r="D64">
            <v>1</v>
          </cell>
          <cell r="E64">
            <v>1</v>
          </cell>
          <cell r="F64">
            <v>1</v>
          </cell>
          <cell r="J64" t="str">
            <v>千円/kg</v>
          </cell>
          <cell r="K64">
            <v>2.8212754217893989</v>
          </cell>
          <cell r="L64">
            <v>0.50210392912526991</v>
          </cell>
        </row>
        <row r="65">
          <cell r="A65" t="str">
            <v>3.3-71</v>
          </cell>
          <cell r="B65" t="str">
            <v>耐火被覆(柱：ｹｲｶﾙ板)</v>
          </cell>
          <cell r="C65" t="str">
            <v>㎡</v>
          </cell>
          <cell r="D65">
            <v>14.4</v>
          </cell>
          <cell r="E65">
            <v>14.4</v>
          </cell>
          <cell r="F65">
            <v>14.4</v>
          </cell>
          <cell r="J65" t="str">
            <v>千円/㎡</v>
          </cell>
          <cell r="K65">
            <v>8.5375372331439401</v>
          </cell>
          <cell r="L65">
            <v>1.3191853316799531</v>
          </cell>
        </row>
        <row r="66">
          <cell r="A66" t="str">
            <v>3.3-72</v>
          </cell>
          <cell r="B66" t="str">
            <v>耐火被覆(梁:湿式)</v>
          </cell>
          <cell r="C66" t="str">
            <v>㎡</v>
          </cell>
          <cell r="D66">
            <v>18.599999999999998</v>
          </cell>
          <cell r="E66">
            <v>18.599999999999998</v>
          </cell>
          <cell r="F66">
            <v>18.599999999999998</v>
          </cell>
          <cell r="J66" t="str">
            <v>千円/㎡</v>
          </cell>
          <cell r="K66">
            <v>4.5172117250835164</v>
          </cell>
          <cell r="L66">
            <v>0.33447802374126828</v>
          </cell>
        </row>
        <row r="67">
          <cell r="A67" t="str">
            <v>3.3-73</v>
          </cell>
          <cell r="B67" t="str">
            <v>耐火被覆(ﾛｯｸｳｰﾙ吹付 t=30:半湿式)</v>
          </cell>
          <cell r="C67" t="str">
            <v>㎡</v>
          </cell>
          <cell r="D67">
            <v>8.4</v>
          </cell>
          <cell r="E67">
            <v>8.4</v>
          </cell>
          <cell r="F67">
            <v>8.4</v>
          </cell>
          <cell r="J67" t="str">
            <v>千円/㎡</v>
          </cell>
          <cell r="K67">
            <v>2.193265936265794</v>
          </cell>
          <cell r="L67">
            <v>0.20196459965019473</v>
          </cell>
        </row>
        <row r="68">
          <cell r="A68" t="str">
            <v>3.3-74</v>
          </cell>
          <cell r="B68" t="str">
            <v>耐火被覆(巻付け耐火被覆材(ﾛｯｸｳｰﾙ) t=20）</v>
          </cell>
          <cell r="C68" t="str">
            <v>㎡</v>
          </cell>
          <cell r="D68">
            <v>1.6</v>
          </cell>
          <cell r="E68">
            <v>1.6</v>
          </cell>
          <cell r="F68">
            <v>1.6</v>
          </cell>
          <cell r="J68" t="str">
            <v>千円/㎡</v>
          </cell>
          <cell r="K68">
            <v>0.41776494024110372</v>
          </cell>
          <cell r="L68">
            <v>3.8469447552418046E-2</v>
          </cell>
        </row>
        <row r="69">
          <cell r="A69" t="str">
            <v>3.3-81</v>
          </cell>
          <cell r="B69" t="str">
            <v>デッキプレート</v>
          </cell>
          <cell r="C69" t="str">
            <v>㎡</v>
          </cell>
          <cell r="D69">
            <v>14.4</v>
          </cell>
          <cell r="E69">
            <v>12.9168</v>
          </cell>
          <cell r="F69">
            <v>12.9168</v>
          </cell>
          <cell r="J69" t="str">
            <v>千円/㎡</v>
          </cell>
          <cell r="K69">
            <v>34.916708146641412</v>
          </cell>
          <cell r="L69">
            <v>1.6963271778606281</v>
          </cell>
        </row>
        <row r="70">
          <cell r="A70" t="str">
            <v>3.4-01</v>
          </cell>
          <cell r="B70" t="str">
            <v>鉄筋</v>
          </cell>
          <cell r="C70" t="str">
            <v>kg</v>
          </cell>
          <cell r="D70">
            <v>1</v>
          </cell>
          <cell r="E70">
            <v>2.5000000000000022E-2</v>
          </cell>
          <cell r="F70">
            <v>2.5000000000000022E-2</v>
          </cell>
          <cell r="J70" t="str">
            <v>千円/kg</v>
          </cell>
          <cell r="K70">
            <v>1.3684448322424985</v>
          </cell>
          <cell r="L70">
            <v>8.5300882791547461E-2</v>
          </cell>
        </row>
        <row r="71">
          <cell r="A71" t="str">
            <v>3.4-51</v>
          </cell>
          <cell r="B71" t="str">
            <v>PC鋼線</v>
          </cell>
          <cell r="C71" t="str">
            <v>kg</v>
          </cell>
          <cell r="D71">
            <v>1</v>
          </cell>
          <cell r="E71">
            <v>0.89700000000000002</v>
          </cell>
          <cell r="F71">
            <v>0.89700000000000002</v>
          </cell>
          <cell r="J71" t="str">
            <v>千円/kg</v>
          </cell>
          <cell r="K71">
            <v>2.3060345673062623</v>
          </cell>
          <cell r="L71">
            <v>0.13553055209662715</v>
          </cell>
        </row>
        <row r="72">
          <cell r="A72" t="str">
            <v>3.4-52</v>
          </cell>
          <cell r="B72" t="str">
            <v>ﾜｲﾔｰﾒｯｼｭ</v>
          </cell>
          <cell r="C72" t="str">
            <v>㎡</v>
          </cell>
          <cell r="D72">
            <v>4.4000000000000004</v>
          </cell>
          <cell r="E72">
            <v>3.9468000000000005</v>
          </cell>
          <cell r="F72">
            <v>3.9468000000000005</v>
          </cell>
          <cell r="J72" t="str">
            <v>千円/㎡</v>
          </cell>
          <cell r="K72">
            <v>10.146552096147555</v>
          </cell>
          <cell r="L72">
            <v>0.59633442922515956</v>
          </cell>
        </row>
        <row r="73">
          <cell r="B73" t="str">
            <v>外装</v>
          </cell>
        </row>
        <row r="74">
          <cell r="A74" t="str">
            <v>4.1-01</v>
          </cell>
          <cell r="B74" t="str">
            <v>屋根 歩行防水　 (断熱材を除く）</v>
          </cell>
          <cell r="C74" t="str">
            <v>㎡</v>
          </cell>
          <cell r="D74">
            <v>155</v>
          </cell>
          <cell r="E74">
            <v>137.97500000000002</v>
          </cell>
          <cell r="F74">
            <v>137.97500000000002</v>
          </cell>
          <cell r="J74" t="str">
            <v>千円/㎡</v>
          </cell>
          <cell r="K74">
            <v>29.117436052367747</v>
          </cell>
          <cell r="L74">
            <v>2.0763433346367708</v>
          </cell>
        </row>
        <row r="75">
          <cell r="A75" t="str">
            <v>4.1-21</v>
          </cell>
          <cell r="B75" t="str">
            <v>屋根 露出防水 　 (断熱材を除く）</v>
          </cell>
          <cell r="C75" t="str">
            <v>㎡</v>
          </cell>
          <cell r="D75">
            <v>15</v>
          </cell>
          <cell r="E75">
            <v>15</v>
          </cell>
          <cell r="F75">
            <v>15</v>
          </cell>
          <cell r="J75" t="str">
            <v>千円/㎡</v>
          </cell>
          <cell r="K75">
            <v>6.351730073862667</v>
          </cell>
          <cell r="L75">
            <v>1.0661063269531812</v>
          </cell>
        </row>
        <row r="76">
          <cell r="A76" t="str">
            <v>4.1-22</v>
          </cell>
          <cell r="B76" t="str">
            <v>ｼｰﾄ防水 　 (断熱材を除く）</v>
          </cell>
          <cell r="C76" t="str">
            <v>㎡</v>
          </cell>
          <cell r="D76">
            <v>4</v>
          </cell>
          <cell r="E76">
            <v>4</v>
          </cell>
          <cell r="F76">
            <v>4</v>
          </cell>
          <cell r="J76" t="str">
            <v>千円/㎡</v>
          </cell>
          <cell r="K76">
            <v>8.412626774651887</v>
          </cell>
          <cell r="L76">
            <v>2.1006851536502222</v>
          </cell>
        </row>
        <row r="77">
          <cell r="A77" t="str">
            <v>4.1-31</v>
          </cell>
          <cell r="B77" t="str">
            <v>金属屋根（ｶﾗｰ鉄板）</v>
          </cell>
          <cell r="C77" t="str">
            <v>㎡</v>
          </cell>
          <cell r="D77">
            <v>15.52</v>
          </cell>
          <cell r="E77">
            <v>15.52</v>
          </cell>
          <cell r="F77">
            <v>15.52</v>
          </cell>
          <cell r="J77" t="str">
            <v>千円/㎡</v>
          </cell>
          <cell r="K77">
            <v>37.632452113602412</v>
          </cell>
          <cell r="L77">
            <v>1.8282637361386771</v>
          </cell>
        </row>
        <row r="78">
          <cell r="A78" t="str">
            <v>4.1-32</v>
          </cell>
          <cell r="B78" t="str">
            <v>折板葺き（ｶﾞﾙﾊﾞﾘｳﾑ鋼板 t=0.8）</v>
          </cell>
          <cell r="C78" t="str">
            <v>㎡</v>
          </cell>
          <cell r="D78">
            <v>18.36</v>
          </cell>
          <cell r="E78">
            <v>18.36</v>
          </cell>
          <cell r="F78">
            <v>18.36</v>
          </cell>
          <cell r="J78" t="str">
            <v>千円/㎡</v>
          </cell>
          <cell r="K78">
            <v>44.518802886967805</v>
          </cell>
          <cell r="L78">
            <v>2.1628171517723009</v>
          </cell>
        </row>
        <row r="79">
          <cell r="A79" t="str">
            <v>4.1-41</v>
          </cell>
          <cell r="B79" t="str">
            <v>塗膜防水（ｳﾚﾀﾝ系）</v>
          </cell>
          <cell r="C79" t="str">
            <v>㎡</v>
          </cell>
          <cell r="D79">
            <v>3.3</v>
          </cell>
          <cell r="E79">
            <v>3.3</v>
          </cell>
          <cell r="F79">
            <v>3.3</v>
          </cell>
          <cell r="J79" t="str">
            <v>千円/㎡</v>
          </cell>
          <cell r="K79">
            <v>9.4502896261431371</v>
          </cell>
          <cell r="L79">
            <v>1.5434080536414627</v>
          </cell>
        </row>
        <row r="80">
          <cell r="A80" t="str">
            <v>4.1-46</v>
          </cell>
          <cell r="B80" t="str">
            <v>塗布防水（ｹｲ酸質系）</v>
          </cell>
          <cell r="C80" t="str">
            <v>㎡</v>
          </cell>
          <cell r="D80">
            <v>1.4</v>
          </cell>
          <cell r="E80">
            <v>1.4</v>
          </cell>
          <cell r="F80">
            <v>1.4</v>
          </cell>
          <cell r="J80" t="str">
            <v>千円/㎡</v>
          </cell>
          <cell r="K80">
            <v>4.0092137807879977</v>
          </cell>
          <cell r="L80">
            <v>0.65477917427213572</v>
          </cell>
        </row>
        <row r="81">
          <cell r="A81" t="str">
            <v>4.1-51</v>
          </cell>
          <cell r="B81" t="str">
            <v>笠木（歩行防水・ｱﾙﾐ既製品）</v>
          </cell>
          <cell r="C81" t="str">
            <v>m</v>
          </cell>
          <cell r="D81">
            <v>16.3</v>
          </cell>
          <cell r="E81">
            <v>15.6378</v>
          </cell>
          <cell r="F81">
            <v>15.6378</v>
          </cell>
          <cell r="J81" t="str">
            <v>千円/m</v>
          </cell>
          <cell r="K81">
            <v>55.434533602346505</v>
          </cell>
          <cell r="L81">
            <v>2.9128289471328221</v>
          </cell>
        </row>
        <row r="82">
          <cell r="A82" t="str">
            <v>4.1-52</v>
          </cell>
          <cell r="B82" t="str">
            <v>笠木（ｱﾙﾐ既製品）</v>
          </cell>
          <cell r="C82" t="str">
            <v>m</v>
          </cell>
          <cell r="D82">
            <v>4.3</v>
          </cell>
          <cell r="E82">
            <v>3.6377999999999999</v>
          </cell>
          <cell r="F82">
            <v>3.6377999999999999</v>
          </cell>
          <cell r="J82" t="str">
            <v>千円/m</v>
          </cell>
          <cell r="K82">
            <v>51.493148642813239</v>
          </cell>
          <cell r="L82">
            <v>2.2996585128288025</v>
          </cell>
        </row>
        <row r="83">
          <cell r="A83" t="str">
            <v>4.1-61</v>
          </cell>
          <cell r="B83" t="str">
            <v>内周水切（歩行防水・ｱﾙﾐ既製品）</v>
          </cell>
          <cell r="C83" t="str">
            <v>m</v>
          </cell>
          <cell r="D83">
            <v>15.7</v>
          </cell>
          <cell r="E83">
            <v>15.1302</v>
          </cell>
          <cell r="F83">
            <v>15.1302</v>
          </cell>
          <cell r="J83" t="str">
            <v>千円/m</v>
          </cell>
          <cell r="K83">
            <v>48.249443094046995</v>
          </cell>
          <cell r="L83">
            <v>2.5919463639474087</v>
          </cell>
        </row>
        <row r="84">
          <cell r="A84" t="str">
            <v>4.1-62</v>
          </cell>
          <cell r="B84" t="str">
            <v>内周水切（ｱﾙﾐ既製品）</v>
          </cell>
          <cell r="C84" t="str">
            <v>m</v>
          </cell>
          <cell r="D84">
            <v>3.7</v>
          </cell>
          <cell r="E84">
            <v>3.1301999999999999</v>
          </cell>
          <cell r="F84">
            <v>3.1301999999999999</v>
          </cell>
          <cell r="J84" t="str">
            <v>千円/m</v>
          </cell>
          <cell r="K84">
            <v>44.308058134513729</v>
          </cell>
          <cell r="L84">
            <v>1.9787759296433889</v>
          </cell>
        </row>
        <row r="85">
          <cell r="A85" t="str">
            <v>4.1-71</v>
          </cell>
          <cell r="B85" t="str">
            <v>外床　磁器ﾀｲﾙ（２丁掛、下地ﾓﾙﾀﾙ含む）</v>
          </cell>
          <cell r="C85" t="str">
            <v>㎡</v>
          </cell>
          <cell r="D85">
            <v>36</v>
          </cell>
          <cell r="E85">
            <v>34.400937627395024</v>
          </cell>
          <cell r="F85">
            <v>34.400937627395024</v>
          </cell>
          <cell r="J85" t="str">
            <v>千円/㎡</v>
          </cell>
          <cell r="K85">
            <v>48.490777718551897</v>
          </cell>
          <cell r="L85">
            <v>6.2666230930127549</v>
          </cell>
        </row>
        <row r="86">
          <cell r="A86" t="str">
            <v>4.1-72</v>
          </cell>
          <cell r="B86" t="str">
            <v>外床　磁器ﾀｲﾙ（２丁掛）</v>
          </cell>
          <cell r="C86" t="str">
            <v>㎡</v>
          </cell>
          <cell r="D86">
            <v>18</v>
          </cell>
          <cell r="E86">
            <v>18</v>
          </cell>
          <cell r="F86">
            <v>18</v>
          </cell>
          <cell r="J86" t="str">
            <v>千円/㎡</v>
          </cell>
          <cell r="K86">
            <v>40.751821098975043</v>
          </cell>
          <cell r="L86">
            <v>6.162908541039811</v>
          </cell>
        </row>
        <row r="87">
          <cell r="A87" t="str">
            <v>4.1-73</v>
          </cell>
          <cell r="B87" t="str">
            <v>外床　ﾀｲﾙ下地ﾓﾙﾀﾙ</v>
          </cell>
          <cell r="C87" t="str">
            <v>㎡</v>
          </cell>
          <cell r="D87">
            <v>18</v>
          </cell>
          <cell r="E87">
            <v>16.400937627395027</v>
          </cell>
          <cell r="F87">
            <v>16.400937627395027</v>
          </cell>
          <cell r="J87" t="str">
            <v>千円/㎡</v>
          </cell>
          <cell r="K87">
            <v>7.7389566195768511</v>
          </cell>
          <cell r="L87">
            <v>0.10371455197294369</v>
          </cell>
        </row>
        <row r="88">
          <cell r="A88" t="str">
            <v>4.1-91</v>
          </cell>
          <cell r="B88" t="str">
            <v>VP管（φ100）</v>
          </cell>
          <cell r="C88" t="str">
            <v>m</v>
          </cell>
          <cell r="D88">
            <v>3.4</v>
          </cell>
          <cell r="E88">
            <v>3.4</v>
          </cell>
          <cell r="F88">
            <v>3.4</v>
          </cell>
          <cell r="J88" t="str">
            <v>千円/m</v>
          </cell>
          <cell r="K88">
            <v>7.2129118052596759</v>
          </cell>
          <cell r="L88">
            <v>1.7888908772955319</v>
          </cell>
        </row>
        <row r="89">
          <cell r="A89" t="str">
            <v>4.1-92</v>
          </cell>
          <cell r="B89" t="str">
            <v>VU管（φ100）</v>
          </cell>
          <cell r="C89" t="str">
            <v>m</v>
          </cell>
          <cell r="D89">
            <v>1.7</v>
          </cell>
          <cell r="E89">
            <v>1.7</v>
          </cell>
          <cell r="F89">
            <v>1.7</v>
          </cell>
          <cell r="J89" t="str">
            <v>千円/m</v>
          </cell>
          <cell r="K89">
            <v>3.606455902629838</v>
          </cell>
          <cell r="L89">
            <v>0.89444543864776593</v>
          </cell>
        </row>
        <row r="90">
          <cell r="A90" t="str">
            <v>4.2-01</v>
          </cell>
          <cell r="B90" t="str">
            <v>ｶﾞﾗｽｶｰﾃﾝｳｫｰﾙ　単層ｶﾞﾗｽ</v>
          </cell>
          <cell r="C90" t="str">
            <v>㎡</v>
          </cell>
          <cell r="D90">
            <v>44</v>
          </cell>
          <cell r="E90">
            <v>41.381</v>
          </cell>
          <cell r="F90">
            <v>41.381</v>
          </cell>
          <cell r="J90" t="str">
            <v>千円/㎡</v>
          </cell>
          <cell r="K90">
            <v>195.64074580914698</v>
          </cell>
          <cell r="L90">
            <v>10.611930153860634</v>
          </cell>
        </row>
        <row r="91">
          <cell r="A91" t="str">
            <v>4.2-02</v>
          </cell>
          <cell r="B91" t="str">
            <v>ｶﾞﾗｽｶｰﾃﾝｳｫｰﾙ　複層ｶﾞﾗｽ</v>
          </cell>
          <cell r="C91" t="str">
            <v>㎡</v>
          </cell>
          <cell r="D91">
            <v>69</v>
          </cell>
          <cell r="E91">
            <v>66.381</v>
          </cell>
          <cell r="F91">
            <v>66.381</v>
          </cell>
          <cell r="J91" t="str">
            <v>千円/㎡</v>
          </cell>
          <cell r="K91">
            <v>207.23465399632536</v>
          </cell>
          <cell r="L91">
            <v>12.890170387027455</v>
          </cell>
        </row>
        <row r="92">
          <cell r="A92" t="str">
            <v>4.2-11</v>
          </cell>
          <cell r="B92" t="str">
            <v>ｱﾙﾐｶｰﾃﾝｳｫｰﾙ</v>
          </cell>
          <cell r="C92" t="str">
            <v>㎡</v>
          </cell>
          <cell r="D92">
            <v>26.7</v>
          </cell>
          <cell r="E92">
            <v>22.950999999999997</v>
          </cell>
          <cell r="F92">
            <v>22.950999999999997</v>
          </cell>
          <cell r="J92" t="str">
            <v>千円/㎡</v>
          </cell>
          <cell r="K92">
            <v>258.54036024412295</v>
          </cell>
          <cell r="L92">
            <v>11.696400710325905</v>
          </cell>
        </row>
        <row r="93">
          <cell r="A93" t="str">
            <v>4.2-21</v>
          </cell>
          <cell r="B93" t="str">
            <v>外壁仕上　石</v>
          </cell>
          <cell r="C93" t="str">
            <v>㎡</v>
          </cell>
          <cell r="D93">
            <v>65</v>
          </cell>
          <cell r="E93">
            <v>65</v>
          </cell>
          <cell r="F93">
            <v>65</v>
          </cell>
          <cell r="J93" t="str">
            <v>千円/㎡</v>
          </cell>
          <cell r="K93">
            <v>0.75035720927365679</v>
          </cell>
          <cell r="L93">
            <v>0.12285823984842731</v>
          </cell>
        </row>
        <row r="94">
          <cell r="A94" t="str">
            <v>4.2-22</v>
          </cell>
          <cell r="B94" t="str">
            <v>外壁仕上　中型･大型ﾀｲﾙ（ｽﾁｰﾙ下地含む）</v>
          </cell>
          <cell r="C94" t="str">
            <v>㎡</v>
          </cell>
          <cell r="D94">
            <v>41</v>
          </cell>
          <cell r="E94">
            <v>40.588000000000001</v>
          </cell>
          <cell r="F94">
            <v>40.588000000000001</v>
          </cell>
          <cell r="J94" t="str">
            <v>千円/㎡</v>
          </cell>
          <cell r="K94">
            <v>89.241411587974241</v>
          </cell>
          <cell r="L94">
            <v>13.009404421081356</v>
          </cell>
        </row>
        <row r="95">
          <cell r="A95" t="str">
            <v>4.2-23</v>
          </cell>
          <cell r="B95" t="str">
            <v>外壁仕上　中型･大型ﾀｲﾙ</v>
          </cell>
          <cell r="C95" t="str">
            <v>㎡</v>
          </cell>
          <cell r="D95">
            <v>37</v>
          </cell>
          <cell r="E95">
            <v>37</v>
          </cell>
          <cell r="F95">
            <v>37</v>
          </cell>
          <cell r="J95" t="str">
            <v>千円/㎡</v>
          </cell>
          <cell r="K95">
            <v>83.767632259004245</v>
          </cell>
          <cell r="L95">
            <v>12.668200889915166</v>
          </cell>
        </row>
        <row r="96">
          <cell r="A96" t="str">
            <v>4.2-25</v>
          </cell>
          <cell r="B96" t="str">
            <v>外壁仕上　磁器ﾀｲﾙ（２丁掛、下地ﾓﾙﾀﾙ含む）</v>
          </cell>
          <cell r="C96" t="str">
            <v>㎡</v>
          </cell>
          <cell r="D96">
            <v>36</v>
          </cell>
          <cell r="E96">
            <v>34.400937627395024</v>
          </cell>
          <cell r="F96">
            <v>34.400937627395024</v>
          </cell>
          <cell r="J96" t="str">
            <v>千円/㎡</v>
          </cell>
          <cell r="K96">
            <v>48.490777718551897</v>
          </cell>
          <cell r="L96">
            <v>6.2666230930127549</v>
          </cell>
        </row>
        <row r="97">
          <cell r="A97" t="str">
            <v>4.2-26</v>
          </cell>
          <cell r="B97" t="str">
            <v>外壁仕上　磁器ﾀｲﾙ（２丁掛、打込）</v>
          </cell>
          <cell r="C97" t="str">
            <v>㎡</v>
          </cell>
          <cell r="D97">
            <v>18</v>
          </cell>
          <cell r="E97">
            <v>18</v>
          </cell>
          <cell r="F97">
            <v>18</v>
          </cell>
          <cell r="J97" t="str">
            <v>千円/㎡</v>
          </cell>
          <cell r="K97">
            <v>40.751821098975043</v>
          </cell>
          <cell r="L97">
            <v>6.162908541039811</v>
          </cell>
        </row>
        <row r="98">
          <cell r="A98" t="str">
            <v>4.2-27</v>
          </cell>
          <cell r="B98" t="str">
            <v>外壁仕上　ﾓﾙﾀﾙ（ﾀｲﾙ下地）</v>
          </cell>
          <cell r="C98" t="str">
            <v>㎡</v>
          </cell>
          <cell r="D98">
            <v>18</v>
          </cell>
          <cell r="E98">
            <v>16.400937627395027</v>
          </cell>
          <cell r="F98">
            <v>16.400937627395027</v>
          </cell>
          <cell r="J98" t="str">
            <v>千円/㎡</v>
          </cell>
          <cell r="K98">
            <v>7.7389566195768511</v>
          </cell>
          <cell r="L98">
            <v>0.10371455197294369</v>
          </cell>
        </row>
        <row r="99">
          <cell r="A99" t="str">
            <v>4.2-29</v>
          </cell>
          <cell r="B99" t="str">
            <v>外壁仕上　吹付ﾀｲﾙ</v>
          </cell>
          <cell r="C99" t="str">
            <v>㎡</v>
          </cell>
          <cell r="D99">
            <v>3</v>
          </cell>
          <cell r="E99">
            <v>3</v>
          </cell>
          <cell r="F99">
            <v>3</v>
          </cell>
          <cell r="J99" t="str">
            <v>千円/㎡</v>
          </cell>
          <cell r="K99">
            <v>8.5911723874028514</v>
          </cell>
          <cell r="L99">
            <v>1.4030982305831481</v>
          </cell>
        </row>
        <row r="100">
          <cell r="A100" t="str">
            <v>4.2-31</v>
          </cell>
          <cell r="B100" t="str">
            <v>外壁仕上　塗装</v>
          </cell>
          <cell r="C100" t="str">
            <v>㎡</v>
          </cell>
          <cell r="D100">
            <v>0.3</v>
          </cell>
          <cell r="E100">
            <v>0.3</v>
          </cell>
          <cell r="F100">
            <v>0.3</v>
          </cell>
          <cell r="J100" t="str">
            <v>千円/㎡</v>
          </cell>
          <cell r="K100">
            <v>0.85911723874028523</v>
          </cell>
          <cell r="L100">
            <v>0.14030982305831477</v>
          </cell>
        </row>
        <row r="101">
          <cell r="A101" t="str">
            <v>4.2-41</v>
          </cell>
          <cell r="B101" t="str">
            <v>外壁PC</v>
          </cell>
          <cell r="C101" t="str">
            <v>㎡</v>
          </cell>
          <cell r="D101">
            <v>360</v>
          </cell>
          <cell r="E101">
            <v>310.875</v>
          </cell>
          <cell r="F101">
            <v>310.875</v>
          </cell>
          <cell r="J101" t="str">
            <v>千円/㎡</v>
          </cell>
          <cell r="K101">
            <v>94.075821440151159</v>
          </cell>
          <cell r="L101">
            <v>12.016367694431175</v>
          </cell>
        </row>
        <row r="102">
          <cell r="A102" t="str">
            <v>4.2-42</v>
          </cell>
          <cell r="B102" t="str">
            <v>外壁ALC t125</v>
          </cell>
          <cell r="C102" t="str">
            <v>㎡</v>
          </cell>
          <cell r="D102">
            <v>72.900000000000006</v>
          </cell>
          <cell r="E102">
            <v>65.557172034243777</v>
          </cell>
          <cell r="F102">
            <v>65.557172034243777</v>
          </cell>
          <cell r="J102" t="str">
            <v>千円/㎡</v>
          </cell>
          <cell r="K102">
            <v>21.973838536866733</v>
          </cell>
          <cell r="L102">
            <v>1.0827877736916629</v>
          </cell>
        </row>
        <row r="103">
          <cell r="A103" t="str">
            <v>4.2-43</v>
          </cell>
          <cell r="B103" t="str">
            <v>押出セメント成形板 t60（ｽﾁｰﾙ下地含む）</v>
          </cell>
          <cell r="C103" t="str">
            <v>㎡</v>
          </cell>
          <cell r="D103">
            <v>76</v>
          </cell>
          <cell r="E103">
            <v>64.416188340807182</v>
          </cell>
          <cell r="F103">
            <v>64.416188340807182</v>
          </cell>
          <cell r="J103" t="str">
            <v>千円/㎡</v>
          </cell>
          <cell r="K103">
            <v>29.092070552295226</v>
          </cell>
          <cell r="L103">
            <v>2.9070157666656931</v>
          </cell>
        </row>
        <row r="104">
          <cell r="A104" t="str">
            <v>4.2-44</v>
          </cell>
          <cell r="B104" t="str">
            <v>押出セメント成形板 t60</v>
          </cell>
          <cell r="C104" t="str">
            <v>㎡</v>
          </cell>
          <cell r="D104">
            <v>66</v>
          </cell>
          <cell r="E104">
            <v>55.446188340807176</v>
          </cell>
          <cell r="F104">
            <v>55.446188340807176</v>
          </cell>
          <cell r="J104" t="str">
            <v>千円/㎡</v>
          </cell>
          <cell r="K104">
            <v>15.407622229870242</v>
          </cell>
          <cell r="L104">
            <v>2.0540069387502187</v>
          </cell>
        </row>
        <row r="105">
          <cell r="A105" t="str">
            <v>4.2-61</v>
          </cell>
          <cell r="B105" t="str">
            <v>耐火断熱サンドイッチパネル</v>
          </cell>
          <cell r="C105" t="str">
            <v>㎡</v>
          </cell>
          <cell r="D105">
            <v>17.900000000000002</v>
          </cell>
          <cell r="E105">
            <v>17.900000000000002</v>
          </cell>
          <cell r="F105">
            <v>17.900000000000002</v>
          </cell>
          <cell r="J105" t="str">
            <v>千円/㎡</v>
          </cell>
          <cell r="K105">
            <v>29.37671480715742</v>
          </cell>
          <cell r="L105">
            <v>6.5193195213884216</v>
          </cell>
        </row>
        <row r="106">
          <cell r="A106" t="str">
            <v>4.2-71</v>
          </cell>
          <cell r="B106" t="str">
            <v>スレート板（小波）</v>
          </cell>
          <cell r="C106" t="str">
            <v>㎡</v>
          </cell>
          <cell r="D106">
            <v>11.1</v>
          </cell>
          <cell r="E106">
            <v>11.1</v>
          </cell>
          <cell r="F106">
            <v>11.1</v>
          </cell>
          <cell r="J106" t="str">
            <v>千円/㎡</v>
          </cell>
          <cell r="K106">
            <v>2.5912819204781767</v>
          </cell>
          <cell r="L106">
            <v>0.34544662151708222</v>
          </cell>
        </row>
        <row r="107">
          <cell r="A107" t="str">
            <v>4.3-01</v>
          </cell>
          <cell r="B107" t="str">
            <v>ｱﾙﾐｻｯｼ+ｶﾞﾗｽ10mm（単層-FIX）</v>
          </cell>
          <cell r="C107" t="str">
            <v>㎡</v>
          </cell>
          <cell r="D107">
            <v>33.200000000000003</v>
          </cell>
          <cell r="E107">
            <v>31.9984</v>
          </cell>
          <cell r="F107">
            <v>31.9984</v>
          </cell>
          <cell r="J107" t="str">
            <v>千円/㎡</v>
          </cell>
          <cell r="K107">
            <v>97.062097916030467</v>
          </cell>
          <cell r="L107">
            <v>6.1242314296798472</v>
          </cell>
        </row>
        <row r="108">
          <cell r="A108" t="str">
            <v>4.3-02</v>
          </cell>
          <cell r="B108" t="str">
            <v>ｱﾙﾐｻｯｼ+ｶﾞﾗｽ10mm（複層-FIX）</v>
          </cell>
          <cell r="C108" t="str">
            <v>㎡</v>
          </cell>
          <cell r="D108">
            <v>58.2</v>
          </cell>
          <cell r="E108">
            <v>56.998400000000004</v>
          </cell>
          <cell r="F108">
            <v>56.998400000000004</v>
          </cell>
          <cell r="J108" t="str">
            <v>千円/㎡</v>
          </cell>
          <cell r="K108">
            <v>108.65600610320884</v>
          </cell>
          <cell r="L108">
            <v>8.4024716628466685</v>
          </cell>
        </row>
        <row r="109">
          <cell r="A109" t="str">
            <v>4.3-09</v>
          </cell>
          <cell r="B109" t="str">
            <v>ｱﾙﾐｻｯｼ（FIX）</v>
          </cell>
          <cell r="C109" t="str">
            <v>㎡</v>
          </cell>
          <cell r="D109">
            <v>8.1999999999999993</v>
          </cell>
          <cell r="E109">
            <v>6.9984000000000002</v>
          </cell>
          <cell r="F109">
            <v>6.9984000000000002</v>
          </cell>
          <cell r="J109" t="str">
            <v>千円/㎡</v>
          </cell>
          <cell r="K109">
            <v>85.468189728852096</v>
          </cell>
          <cell r="L109">
            <v>3.8459911965130242</v>
          </cell>
        </row>
        <row r="110">
          <cell r="A110" t="str">
            <v>4.3-11</v>
          </cell>
          <cell r="B110" t="str">
            <v>ｱﾙﾐｻｯｼ+ｶﾞﾗｽ10mm（単層-回転窓）</v>
          </cell>
          <cell r="C110" t="str">
            <v>㎡</v>
          </cell>
          <cell r="D110">
            <v>38.700000000000003</v>
          </cell>
          <cell r="E110">
            <v>36.676900000000003</v>
          </cell>
          <cell r="F110">
            <v>36.676900000000003</v>
          </cell>
          <cell r="J110" t="str">
            <v>千円/㎡</v>
          </cell>
          <cell r="K110">
            <v>157.62207456798106</v>
          </cell>
          <cell r="L110">
            <v>8.8409033976207407</v>
          </cell>
        </row>
        <row r="111">
          <cell r="A111" t="str">
            <v>4.3-12</v>
          </cell>
          <cell r="B111" t="str">
            <v>ｱﾙﾐｻｯｼ+ｶﾞﾗｽ10mm（複層-回転窓）</v>
          </cell>
          <cell r="C111" t="str">
            <v>㎡</v>
          </cell>
          <cell r="D111">
            <v>63.7</v>
          </cell>
          <cell r="E111">
            <v>61.676900000000003</v>
          </cell>
          <cell r="F111">
            <v>61.676900000000003</v>
          </cell>
          <cell r="J111" t="str">
            <v>千円/㎡</v>
          </cell>
          <cell r="K111">
            <v>169.21598275515944</v>
          </cell>
          <cell r="L111">
            <v>11.119143630787562</v>
          </cell>
        </row>
        <row r="112">
          <cell r="A112" t="str">
            <v>4.3-19</v>
          </cell>
          <cell r="B112" t="str">
            <v>ｱﾙﾐｻｯｼ（回転窓）</v>
          </cell>
          <cell r="C112" t="str">
            <v>㎡</v>
          </cell>
          <cell r="D112">
            <v>13.7</v>
          </cell>
          <cell r="E112">
            <v>11.6769</v>
          </cell>
          <cell r="F112">
            <v>11.6769</v>
          </cell>
          <cell r="J112" t="str">
            <v>千円/㎡</v>
          </cell>
          <cell r="K112">
            <v>146.0281663808027</v>
          </cell>
          <cell r="L112">
            <v>6.5626631644539177</v>
          </cell>
        </row>
        <row r="113">
          <cell r="A113" t="str">
            <v>4.3-21</v>
          </cell>
          <cell r="B113" t="str">
            <v>ｶﾞﾗｽｽｸﾘｰﾝ</v>
          </cell>
          <cell r="C113" t="str">
            <v>㎡</v>
          </cell>
          <cell r="D113">
            <v>50</v>
          </cell>
          <cell r="E113">
            <v>47.94</v>
          </cell>
          <cell r="F113">
            <v>47.94</v>
          </cell>
          <cell r="J113" t="str">
            <v>千円/㎡</v>
          </cell>
          <cell r="K113">
            <v>41.281586469464017</v>
          </cell>
          <cell r="L113">
            <v>4.4399059356311366</v>
          </cell>
        </row>
        <row r="114">
          <cell r="A114" t="str">
            <v>4.3-41</v>
          </cell>
          <cell r="B114" t="str">
            <v>ｱﾙﾐｻｯｼ嵌殺+ｶﾞﾗｽ8mm（集合住宅用）</v>
          </cell>
          <cell r="C114" t="str">
            <v>㎡</v>
          </cell>
          <cell r="D114">
            <v>26.000000011920928</v>
          </cell>
          <cell r="E114">
            <v>25.116800010693073</v>
          </cell>
          <cell r="F114">
            <v>25.116800010693073</v>
          </cell>
          <cell r="J114" t="str">
            <v>千円/㎡</v>
          </cell>
          <cell r="K114">
            <v>72.640666837112363</v>
          </cell>
          <cell r="L114">
            <v>4.6718152813904865</v>
          </cell>
        </row>
        <row r="115">
          <cell r="A115" t="str">
            <v>4.3-42</v>
          </cell>
          <cell r="B115" t="str">
            <v>ｱﾙﾐｻｯｼ嵌殺+ｶﾞﾗｽ8+8mm（集合住宅用）</v>
          </cell>
          <cell r="C115" t="str">
            <v>㎡</v>
          </cell>
          <cell r="D115">
            <v>46.000000011920932</v>
          </cell>
          <cell r="E115">
            <v>45.116800010693076</v>
          </cell>
          <cell r="F115">
            <v>45.116800010693076</v>
          </cell>
          <cell r="J115" t="str">
            <v>千円/㎡</v>
          </cell>
          <cell r="K115">
            <v>81.915793386855057</v>
          </cell>
          <cell r="L115">
            <v>6.4944074679239447</v>
          </cell>
        </row>
        <row r="116">
          <cell r="A116" t="str">
            <v>4.3-49</v>
          </cell>
          <cell r="B116" t="str">
            <v>ｱﾙﾐｻｯｼ嵌殺（集合住宅用）</v>
          </cell>
          <cell r="C116" t="str">
            <v>㎡</v>
          </cell>
          <cell r="D116">
            <v>6.0000000119209291</v>
          </cell>
          <cell r="E116">
            <v>5.1168000106930736</v>
          </cell>
          <cell r="F116">
            <v>5.1168000106930736</v>
          </cell>
          <cell r="J116" t="str">
            <v>千円/㎡</v>
          </cell>
          <cell r="K116">
            <v>63.365540287369669</v>
          </cell>
          <cell r="L116">
            <v>2.8492230948570283</v>
          </cell>
        </row>
        <row r="117">
          <cell r="A117" t="str">
            <v>4.3-51</v>
          </cell>
          <cell r="B117" t="str">
            <v>ｱﾙﾐｻｯｼ引違+ｶﾞﾗｽ6mm（集合住宅用）</v>
          </cell>
          <cell r="C117" t="str">
            <v>㎡</v>
          </cell>
          <cell r="D117">
            <v>24.800000011920929</v>
          </cell>
          <cell r="E117">
            <v>23.331600010693073</v>
          </cell>
          <cell r="F117">
            <v>23.331600010693073</v>
          </cell>
          <cell r="J117" t="str">
            <v>千円/㎡</v>
          </cell>
          <cell r="K117">
            <v>115.82745841890701</v>
          </cell>
          <cell r="L117">
            <v>6.2484235949314133</v>
          </cell>
        </row>
        <row r="118">
          <cell r="A118" t="str">
            <v>4.3-52</v>
          </cell>
          <cell r="B118" t="str">
            <v>ｱﾙﾐｻｯｼ引違+ｶﾞﾗｽ6+6mm（集合住宅用）</v>
          </cell>
          <cell r="C118" t="str">
            <v>㎡</v>
          </cell>
          <cell r="D118">
            <v>39.800000011920929</v>
          </cell>
          <cell r="E118">
            <v>38.331600010693073</v>
          </cell>
          <cell r="F118">
            <v>38.331600010693073</v>
          </cell>
          <cell r="J118" t="str">
            <v>千円/㎡</v>
          </cell>
          <cell r="K118">
            <v>122.78380333121405</v>
          </cell>
          <cell r="L118">
            <v>7.6153677348315068</v>
          </cell>
        </row>
        <row r="119">
          <cell r="A119" t="str">
            <v>4.3-59</v>
          </cell>
          <cell r="B119" t="str">
            <v>ｱﾙﾐｻｯｼ引違（集合住宅用）</v>
          </cell>
          <cell r="C119" t="str">
            <v>㎡</v>
          </cell>
          <cell r="D119">
            <v>9.800000011920929</v>
          </cell>
          <cell r="E119">
            <v>8.331600010693073</v>
          </cell>
          <cell r="F119">
            <v>8.331600010693073</v>
          </cell>
          <cell r="J119" t="str">
            <v>千円/㎡</v>
          </cell>
          <cell r="K119">
            <v>108.8711135066</v>
          </cell>
          <cell r="L119">
            <v>4.8814794550313199</v>
          </cell>
        </row>
        <row r="120">
          <cell r="A120" t="str">
            <v>4.3-71</v>
          </cell>
          <cell r="B120" t="str">
            <v>鋼製建具</v>
          </cell>
          <cell r="C120" t="str">
            <v>㎡</v>
          </cell>
          <cell r="D120">
            <v>36</v>
          </cell>
          <cell r="E120">
            <v>36</v>
          </cell>
          <cell r="F120">
            <v>36</v>
          </cell>
          <cell r="J120" t="str">
            <v>千円/㎡</v>
          </cell>
          <cell r="K120">
            <v>101.77680243946358</v>
          </cell>
          <cell r="L120">
            <v>23.544660704466153</v>
          </cell>
        </row>
        <row r="121">
          <cell r="A121" t="str">
            <v>4.3-75</v>
          </cell>
          <cell r="B121" t="str">
            <v>重量シャッター</v>
          </cell>
          <cell r="C121" t="str">
            <v>㎡</v>
          </cell>
          <cell r="D121">
            <v>47</v>
          </cell>
          <cell r="E121">
            <v>47</v>
          </cell>
          <cell r="F121">
            <v>47</v>
          </cell>
          <cell r="J121" t="str">
            <v>千円/㎡</v>
          </cell>
          <cell r="K121">
            <v>132.87526985152192</v>
          </cell>
          <cell r="L121">
            <v>30.738862586386372</v>
          </cell>
        </row>
        <row r="122">
          <cell r="A122" t="str">
            <v>4.4-01</v>
          </cell>
          <cell r="B122" t="str">
            <v>断熱材　ｽﾀｲﾛﾌｫｰﾑ t25</v>
          </cell>
          <cell r="C122" t="str">
            <v>㎡</v>
          </cell>
          <cell r="D122">
            <v>0.75</v>
          </cell>
          <cell r="E122">
            <v>0.75</v>
          </cell>
          <cell r="F122">
            <v>0.75</v>
          </cell>
          <cell r="J122" t="str">
            <v>千円/㎡</v>
          </cell>
          <cell r="K122">
            <v>1.7447774713514845</v>
          </cell>
          <cell r="L122">
            <v>0.44023995821602796</v>
          </cell>
        </row>
        <row r="123">
          <cell r="A123" t="str">
            <v>4.4-02</v>
          </cell>
          <cell r="B123" t="str">
            <v>断熱材　ｽﾀｲﾛﾌｫｰﾑ t50</v>
          </cell>
          <cell r="C123" t="str">
            <v>㎡</v>
          </cell>
          <cell r="D123">
            <v>1.5</v>
          </cell>
          <cell r="E123">
            <v>1.5</v>
          </cell>
          <cell r="F123">
            <v>1.5</v>
          </cell>
          <cell r="J123" t="str">
            <v>千円/㎡</v>
          </cell>
          <cell r="K123">
            <v>3.4895549427029691</v>
          </cell>
          <cell r="L123">
            <v>0.88047991643205592</v>
          </cell>
        </row>
        <row r="124">
          <cell r="A124" t="str">
            <v>4.4-21</v>
          </cell>
          <cell r="B124" t="str">
            <v>断熱材　GW  t25</v>
          </cell>
          <cell r="C124" t="str">
            <v>㎡</v>
          </cell>
          <cell r="D124">
            <v>0.6</v>
          </cell>
          <cell r="E124">
            <v>0.6</v>
          </cell>
          <cell r="F124">
            <v>0.6</v>
          </cell>
          <cell r="J124" t="str">
            <v>千円/㎡</v>
          </cell>
          <cell r="K124">
            <v>1.6932224572143499</v>
          </cell>
          <cell r="L124">
            <v>0.22722557449770078</v>
          </cell>
        </row>
        <row r="125">
          <cell r="A125" t="str">
            <v>4.4-22</v>
          </cell>
          <cell r="B125" t="str">
            <v>断熱材　GW  t50</v>
          </cell>
          <cell r="C125" t="str">
            <v>㎡</v>
          </cell>
          <cell r="D125">
            <v>1.2</v>
          </cell>
          <cell r="E125">
            <v>1.2</v>
          </cell>
          <cell r="F125">
            <v>1.2</v>
          </cell>
          <cell r="J125" t="str">
            <v>千円/㎡</v>
          </cell>
          <cell r="K125">
            <v>3.3864449144286999</v>
          </cell>
          <cell r="L125">
            <v>0.45445114899540157</v>
          </cell>
        </row>
        <row r="126">
          <cell r="A126" t="str">
            <v>4.4-31</v>
          </cell>
          <cell r="B126" t="str">
            <v>ﾛｯｸｳｰﾙ t50</v>
          </cell>
          <cell r="C126" t="str">
            <v>㎡</v>
          </cell>
          <cell r="D126">
            <v>6</v>
          </cell>
          <cell r="E126">
            <v>6</v>
          </cell>
          <cell r="F126">
            <v>6</v>
          </cell>
          <cell r="J126" t="str">
            <v>千円/㎡</v>
          </cell>
          <cell r="K126">
            <v>1.5666185259041387</v>
          </cell>
          <cell r="L126">
            <v>0.14426042832156766</v>
          </cell>
        </row>
        <row r="127">
          <cell r="A127" t="str">
            <v>4.9-01</v>
          </cell>
          <cell r="B127" t="str">
            <v>外天井　岩綿吸音板仕上（PB+LGS含む）</v>
          </cell>
          <cell r="C127" t="str">
            <v>㎡</v>
          </cell>
          <cell r="D127">
            <v>16</v>
          </cell>
          <cell r="E127">
            <v>11.614800000000001</v>
          </cell>
          <cell r="F127">
            <v>11.614800000000001</v>
          </cell>
          <cell r="J127" t="str">
            <v>千円/㎡</v>
          </cell>
          <cell r="K127">
            <v>12.203652020534285</v>
          </cell>
          <cell r="L127">
            <v>1.1026276225886373</v>
          </cell>
        </row>
        <row r="128">
          <cell r="A128" t="str">
            <v>4.9-11</v>
          </cell>
          <cell r="B128" t="str">
            <v>岩綿吸音板 t12</v>
          </cell>
          <cell r="C128" t="str">
            <v>㎡</v>
          </cell>
          <cell r="D128">
            <v>5</v>
          </cell>
          <cell r="E128">
            <v>5</v>
          </cell>
          <cell r="F128">
            <v>5</v>
          </cell>
          <cell r="J128" t="str">
            <v>千円/㎡</v>
          </cell>
          <cell r="K128">
            <v>1.5712020887652371</v>
          </cell>
          <cell r="L128">
            <v>0.27861346341904331</v>
          </cell>
        </row>
        <row r="129">
          <cell r="A129" t="str">
            <v>4.9-21</v>
          </cell>
          <cell r="B129" t="str">
            <v>石膏ボード t12.5</v>
          </cell>
          <cell r="C129" t="str">
            <v>㎡</v>
          </cell>
          <cell r="D129">
            <v>9.9</v>
          </cell>
          <cell r="E129">
            <v>9.9</v>
          </cell>
          <cell r="F129">
            <v>9.9</v>
          </cell>
          <cell r="J129" t="str">
            <v>千円/㎡</v>
          </cell>
          <cell r="K129">
            <v>3.1109801357551699</v>
          </cell>
          <cell r="L129">
            <v>0.55165465756970566</v>
          </cell>
        </row>
        <row r="130">
          <cell r="A130" t="str">
            <v>4.9-31</v>
          </cell>
          <cell r="B130" t="str">
            <v>有孔折板床</v>
          </cell>
          <cell r="C130" t="str">
            <v>㎡</v>
          </cell>
          <cell r="D130">
            <v>22.8</v>
          </cell>
          <cell r="E130">
            <v>22.8</v>
          </cell>
          <cell r="F130">
            <v>22.8</v>
          </cell>
          <cell r="J130" t="str">
            <v>千円/㎡</v>
          </cell>
          <cell r="K130">
            <v>64.458641544993611</v>
          </cell>
          <cell r="L130">
            <v>14.911618446161899</v>
          </cell>
        </row>
        <row r="131">
          <cell r="A131" t="str">
            <v>4.9-51</v>
          </cell>
          <cell r="B131" t="str">
            <v>ﾊﾞﾙｺﾆｰ隔て板（ｹｲｶﾙ板 t5）</v>
          </cell>
          <cell r="C131" t="str">
            <v>㎡</v>
          </cell>
          <cell r="D131">
            <v>4.5</v>
          </cell>
          <cell r="E131">
            <v>4.5</v>
          </cell>
          <cell r="F131">
            <v>4.5</v>
          </cell>
          <cell r="J131" t="str">
            <v>千円/㎡</v>
          </cell>
          <cell r="K131">
            <v>1.4140818798887136</v>
          </cell>
          <cell r="L131">
            <v>0.25075211707713896</v>
          </cell>
        </row>
        <row r="132">
          <cell r="A132" t="str">
            <v>4.9-52</v>
          </cell>
          <cell r="B132" t="str">
            <v>ﾊﾞﾙｺﾆｰ手摺（ｱﾙﾐ）</v>
          </cell>
          <cell r="C132" t="str">
            <v>ｍ</v>
          </cell>
          <cell r="D132">
            <v>0.84699999999999998</v>
          </cell>
          <cell r="E132">
            <v>0.71656199999999992</v>
          </cell>
          <cell r="F132">
            <v>0.71656199999999992</v>
          </cell>
          <cell r="J132" t="str">
            <v>千円/ｍ</v>
          </cell>
          <cell r="K132">
            <v>10.142952767549493</v>
          </cell>
          <cell r="L132">
            <v>0.45297924659674327</v>
          </cell>
        </row>
        <row r="133">
          <cell r="A133" t="str">
            <v>4.9-61</v>
          </cell>
          <cell r="B133" t="str">
            <v>風除室</v>
          </cell>
          <cell r="C133" t="str">
            <v>箇所</v>
          </cell>
          <cell r="D133">
            <v>2300</v>
          </cell>
          <cell r="E133">
            <v>2197</v>
          </cell>
          <cell r="F133">
            <v>2197</v>
          </cell>
          <cell r="J133" t="str">
            <v>千円/箇所</v>
          </cell>
          <cell r="K133">
            <v>1971.3280579757738</v>
          </cell>
          <cell r="L133">
            <v>203.76937491622226</v>
          </cell>
        </row>
        <row r="134">
          <cell r="B134" t="str">
            <v>内装</v>
          </cell>
        </row>
        <row r="135">
          <cell r="A135" t="str">
            <v>5.1-01</v>
          </cell>
          <cell r="B135" t="str">
            <v>床仕上　石（下地ﾓﾙﾀﾙ含む）</v>
          </cell>
          <cell r="C135" t="str">
            <v>㎡</v>
          </cell>
          <cell r="D135">
            <v>147</v>
          </cell>
          <cell r="E135">
            <v>144.44150020383205</v>
          </cell>
          <cell r="F135">
            <v>144.44150020383205</v>
          </cell>
          <cell r="J135" t="str">
            <v>千円/㎡</v>
          </cell>
          <cell r="K135">
            <v>14.484369285465739</v>
          </cell>
          <cell r="L135">
            <v>0.44968948673338716</v>
          </cell>
        </row>
        <row r="136">
          <cell r="A136" t="str">
            <v>5.1-02</v>
          </cell>
          <cell r="B136" t="str">
            <v>床仕上　石</v>
          </cell>
          <cell r="C136" t="str">
            <v>㎡</v>
          </cell>
          <cell r="D136">
            <v>65</v>
          </cell>
          <cell r="E136">
            <v>65</v>
          </cell>
          <cell r="F136">
            <v>65</v>
          </cell>
          <cell r="J136" t="str">
            <v>千円/㎡</v>
          </cell>
          <cell r="K136">
            <v>0.83186617774230853</v>
          </cell>
          <cell r="L136">
            <v>0.15603640636619306</v>
          </cell>
        </row>
        <row r="137">
          <cell r="A137" t="str">
            <v>5.1-03</v>
          </cell>
          <cell r="B137" t="str">
            <v>床仕上　大型ﾀｲﾙ（下地ﾓﾙﾀﾙ含む）</v>
          </cell>
          <cell r="C137" t="str">
            <v>㎡</v>
          </cell>
          <cell r="D137">
            <v>127</v>
          </cell>
          <cell r="E137">
            <v>124.44150020383205</v>
          </cell>
          <cell r="F137">
            <v>124.44150020383205</v>
          </cell>
          <cell r="J137" t="str">
            <v>千円/㎡</v>
          </cell>
          <cell r="K137">
            <v>115.53205585516105</v>
          </cell>
          <cell r="L137">
            <v>15.700924432966723</v>
          </cell>
        </row>
        <row r="138">
          <cell r="A138" t="str">
            <v>5.1-04</v>
          </cell>
          <cell r="B138" t="str">
            <v>床仕上　大型ﾀｲﾙ</v>
          </cell>
          <cell r="C138" t="str">
            <v>㎡</v>
          </cell>
          <cell r="D138">
            <v>45</v>
          </cell>
          <cell r="E138">
            <v>45</v>
          </cell>
          <cell r="F138">
            <v>45</v>
          </cell>
          <cell r="J138" t="str">
            <v>千円/㎡</v>
          </cell>
          <cell r="K138">
            <v>101.87955274743761</v>
          </cell>
          <cell r="L138">
            <v>15.407271352599528</v>
          </cell>
        </row>
        <row r="139">
          <cell r="A139" t="str">
            <v>5.1-11</v>
          </cell>
          <cell r="B139" t="str">
            <v>床仕上　ﾀｲﾙｶｰﾍﾟｯﾄ</v>
          </cell>
          <cell r="C139" t="str">
            <v>㎡</v>
          </cell>
          <cell r="D139">
            <v>7</v>
          </cell>
          <cell r="E139">
            <v>7</v>
          </cell>
          <cell r="F139">
            <v>7</v>
          </cell>
          <cell r="J139" t="str">
            <v>千円/㎡</v>
          </cell>
          <cell r="K139">
            <v>15.497443352944744</v>
          </cell>
          <cell r="L139">
            <v>3.9522652979867616</v>
          </cell>
        </row>
        <row r="140">
          <cell r="A140" t="str">
            <v>5.1-12</v>
          </cell>
          <cell r="B140" t="str">
            <v>床仕上　OAﾌﾛｱ（ｾﾒﾝﾄ）</v>
          </cell>
          <cell r="C140" t="str">
            <v>㎡</v>
          </cell>
          <cell r="D140">
            <v>44.800000000000004</v>
          </cell>
          <cell r="E140">
            <v>42.998318222584594</v>
          </cell>
          <cell r="F140">
            <v>42.998318222584594</v>
          </cell>
          <cell r="J140" t="str">
            <v>千円/㎡</v>
          </cell>
          <cell r="K140">
            <v>22.367347027342603</v>
          </cell>
          <cell r="L140">
            <v>3.8029511562704537</v>
          </cell>
        </row>
        <row r="141">
          <cell r="A141" t="str">
            <v>5.1-13</v>
          </cell>
          <cell r="B141" t="str">
            <v>床仕上　OAﾌﾛｱ（ｱﾙﾐ）</v>
          </cell>
          <cell r="C141" t="str">
            <v>㎡</v>
          </cell>
          <cell r="D141">
            <v>15.6</v>
          </cell>
          <cell r="E141">
            <v>13.279199999999999</v>
          </cell>
          <cell r="F141">
            <v>13.279199999999999</v>
          </cell>
          <cell r="J141" t="str">
            <v>千円/㎡</v>
          </cell>
          <cell r="K141">
            <v>172.17552530207615</v>
          </cell>
          <cell r="L141">
            <v>8.5336896389692747</v>
          </cell>
        </row>
        <row r="142">
          <cell r="A142" t="str">
            <v>5.1-14</v>
          </cell>
          <cell r="B142" t="str">
            <v>床仕上　ﾌﾘｰｱｸｾｽﾌﾛｱ（樹脂）</v>
          </cell>
          <cell r="C142" t="str">
            <v>㎡</v>
          </cell>
          <cell r="D142">
            <v>10.3</v>
          </cell>
          <cell r="E142">
            <v>10.3</v>
          </cell>
          <cell r="F142">
            <v>10.3</v>
          </cell>
          <cell r="J142" t="str">
            <v>千円/㎡</v>
          </cell>
          <cell r="K142">
            <v>21.850879880639607</v>
          </cell>
          <cell r="L142">
            <v>5.4192870694541115</v>
          </cell>
        </row>
        <row r="143">
          <cell r="A143" t="str">
            <v>5.1-21</v>
          </cell>
          <cell r="B143" t="str">
            <v>床仕上　長尺ｼｰﾄ</v>
          </cell>
          <cell r="C143" t="str">
            <v>㎡</v>
          </cell>
          <cell r="D143">
            <v>3.24</v>
          </cell>
          <cell r="E143">
            <v>3.24</v>
          </cell>
          <cell r="F143">
            <v>3.24</v>
          </cell>
          <cell r="J143" t="str">
            <v>千円/㎡</v>
          </cell>
          <cell r="K143">
            <v>7.0764357756471803</v>
          </cell>
          <cell r="L143">
            <v>1.7949155706610262</v>
          </cell>
        </row>
        <row r="144">
          <cell r="A144" t="str">
            <v>5.1-22</v>
          </cell>
          <cell r="B144" t="str">
            <v>床仕上　ｿﾌﾄﾀｲﾙ</v>
          </cell>
          <cell r="C144" t="str">
            <v>㎡</v>
          </cell>
          <cell r="D144">
            <v>4.54</v>
          </cell>
          <cell r="E144">
            <v>4.54</v>
          </cell>
          <cell r="F144">
            <v>4.54</v>
          </cell>
          <cell r="J144" t="str">
            <v>千円/㎡</v>
          </cell>
          <cell r="K144">
            <v>9.9545323983369176</v>
          </cell>
          <cell r="L144">
            <v>2.5289076974299962</v>
          </cell>
        </row>
        <row r="145">
          <cell r="A145" t="str">
            <v>5.1-26</v>
          </cell>
          <cell r="B145" t="str">
            <v>床仕上　塗装</v>
          </cell>
          <cell r="C145" t="str">
            <v>㎡</v>
          </cell>
          <cell r="D145">
            <v>0.3</v>
          </cell>
          <cell r="E145">
            <v>0.3</v>
          </cell>
          <cell r="F145">
            <v>0.3</v>
          </cell>
          <cell r="J145" t="str">
            <v>千円/㎡</v>
          </cell>
          <cell r="K145">
            <v>0.85911723874028523</v>
          </cell>
          <cell r="L145">
            <v>0.14030982305831477</v>
          </cell>
        </row>
        <row r="146">
          <cell r="A146" t="str">
            <v>5.1-31</v>
          </cell>
          <cell r="B146" t="str">
            <v>床仕上　ｺﾝｸﾘｰﾄ打増(ﾎﾟﾙﾄﾗﾝﾄﾞ、ｔ150)</v>
          </cell>
          <cell r="C146" t="str">
            <v>㎡</v>
          </cell>
          <cell r="D146">
            <v>323</v>
          </cell>
          <cell r="E146">
            <v>290.7</v>
          </cell>
          <cell r="F146">
            <v>290.7</v>
          </cell>
          <cell r="J146" t="str">
            <v>千円/㎡</v>
          </cell>
          <cell r="K146">
            <v>49.829748497588163</v>
          </cell>
          <cell r="L146">
            <v>2.3792715580498163</v>
          </cell>
        </row>
        <row r="147">
          <cell r="A147" t="str">
            <v>5.1-32</v>
          </cell>
          <cell r="B147" t="str">
            <v>床仕上　ｺﾝｸﾘｰﾄ打増(高炉ｾﾒﾝﾄ、t150)</v>
          </cell>
          <cell r="C147" t="str">
            <v>㎡</v>
          </cell>
          <cell r="D147">
            <v>323</v>
          </cell>
          <cell r="E147">
            <v>290.7</v>
          </cell>
          <cell r="F147">
            <v>290.7</v>
          </cell>
          <cell r="J147" t="str">
            <v>千円/㎡</v>
          </cell>
          <cell r="K147">
            <v>40.359954202199162</v>
          </cell>
          <cell r="L147">
            <v>2.3792715580498163</v>
          </cell>
        </row>
        <row r="148">
          <cell r="A148" t="str">
            <v>5.1-41</v>
          </cell>
          <cell r="B148" t="str">
            <v>床仕上　ﾌﾛｰﾘﾝｸﾞ</v>
          </cell>
          <cell r="C148" t="str">
            <v>㎡</v>
          </cell>
          <cell r="D148">
            <v>23.3</v>
          </cell>
          <cell r="E148">
            <v>23.3</v>
          </cell>
          <cell r="F148">
            <v>23.3</v>
          </cell>
          <cell r="J148" t="str">
            <v>千円/㎡</v>
          </cell>
          <cell r="K148">
            <v>17.229234482427</v>
          </cell>
          <cell r="L148">
            <v>6.2180274223933711</v>
          </cell>
        </row>
        <row r="149">
          <cell r="A149" t="str">
            <v>5.1-42</v>
          </cell>
          <cell r="B149" t="str">
            <v>床仕上　ﾌｪﾙﾄ+ｶｰﾍﾟｯﾄ</v>
          </cell>
          <cell r="C149" t="str">
            <v>㎡</v>
          </cell>
          <cell r="D149">
            <v>4.24</v>
          </cell>
          <cell r="E149">
            <v>4.24</v>
          </cell>
          <cell r="F149">
            <v>4.24</v>
          </cell>
          <cell r="J149" t="str">
            <v>千円/㎡</v>
          </cell>
          <cell r="K149">
            <v>39.018950304522647</v>
          </cell>
          <cell r="L149">
            <v>7.1214032282885702</v>
          </cell>
        </row>
        <row r="150">
          <cell r="A150" t="str">
            <v>5.1-51</v>
          </cell>
          <cell r="B150" t="str">
            <v>ソフト巾木</v>
          </cell>
          <cell r="C150" t="str">
            <v>m</v>
          </cell>
          <cell r="D150">
            <v>0.127</v>
          </cell>
          <cell r="E150">
            <v>0.127</v>
          </cell>
          <cell r="F150">
            <v>0.127</v>
          </cell>
          <cell r="J150" t="str">
            <v>千円/m</v>
          </cell>
          <cell r="K150">
            <v>0.26942347037293496</v>
          </cell>
          <cell r="L150">
            <v>6.6820335710744874E-2</v>
          </cell>
        </row>
        <row r="151">
          <cell r="A151" t="str">
            <v>5.1-91</v>
          </cell>
          <cell r="B151" t="str">
            <v>住宅　床仕上　ﾌﾛｰﾘﾝｸﾞ</v>
          </cell>
          <cell r="C151" t="str">
            <v>㎡</v>
          </cell>
          <cell r="D151">
            <v>6.6</v>
          </cell>
          <cell r="E151">
            <v>6.6</v>
          </cell>
          <cell r="F151">
            <v>6.6</v>
          </cell>
          <cell r="J151" t="str">
            <v>千円/㎡</v>
          </cell>
          <cell r="K151">
            <v>4.6288938725893001</v>
          </cell>
          <cell r="L151">
            <v>1.7251135155549335</v>
          </cell>
        </row>
        <row r="152">
          <cell r="A152" t="str">
            <v>5.1-92</v>
          </cell>
          <cell r="B152" t="str">
            <v>住宅　床仕上　ｸｯｼｮﾝﾌﾛｱ</v>
          </cell>
          <cell r="C152" t="str">
            <v>㎡</v>
          </cell>
          <cell r="D152">
            <v>2</v>
          </cell>
          <cell r="E152">
            <v>2</v>
          </cell>
          <cell r="F152">
            <v>2</v>
          </cell>
          <cell r="J152" t="str">
            <v>千円/㎡</v>
          </cell>
          <cell r="K152">
            <v>4.4278409579842117</v>
          </cell>
          <cell r="L152">
            <v>1.1292186565676461</v>
          </cell>
        </row>
        <row r="153">
          <cell r="A153" t="str">
            <v>5.1-93</v>
          </cell>
          <cell r="B153" t="str">
            <v>住宅　床仕上　畳</v>
          </cell>
          <cell r="C153" t="str">
            <v>㎡</v>
          </cell>
          <cell r="D153">
            <v>8.0500000000000007</v>
          </cell>
          <cell r="E153">
            <v>8.0500000000000007</v>
          </cell>
          <cell r="F153">
            <v>8.0500000000000007</v>
          </cell>
          <cell r="J153" t="str">
            <v>千円/㎡</v>
          </cell>
          <cell r="K153">
            <v>18.727278192505935</v>
          </cell>
          <cell r="L153">
            <v>4.7252422181853673</v>
          </cell>
        </row>
        <row r="154">
          <cell r="A154" t="str">
            <v>5.1-94</v>
          </cell>
          <cell r="B154" t="str">
            <v>住宅　床下地　合板</v>
          </cell>
          <cell r="C154" t="str">
            <v>㎡</v>
          </cell>
          <cell r="D154">
            <v>6.6</v>
          </cell>
          <cell r="E154">
            <v>6.6</v>
          </cell>
          <cell r="F154">
            <v>6.6</v>
          </cell>
          <cell r="J154" t="str">
            <v>千円/㎡</v>
          </cell>
          <cell r="K154">
            <v>4.6288938725893001</v>
          </cell>
          <cell r="L154">
            <v>1.7251135155549335</v>
          </cell>
        </row>
        <row r="155">
          <cell r="A155" t="str">
            <v>5.1-95</v>
          </cell>
          <cell r="B155" t="str">
            <v>住宅　床下地　ﾊﾟｰﾃｨｸﾙﾎﾞｰﾄﾞ</v>
          </cell>
          <cell r="C155" t="str">
            <v>㎡</v>
          </cell>
          <cell r="D155">
            <v>12</v>
          </cell>
          <cell r="E155">
            <v>1.8000000000000003</v>
          </cell>
          <cell r="F155">
            <v>1.8000000000000003</v>
          </cell>
          <cell r="J155" t="str">
            <v>千円/㎡</v>
          </cell>
          <cell r="K155">
            <v>8.4161706774350939</v>
          </cell>
          <cell r="L155">
            <v>3.1365700282816973</v>
          </cell>
        </row>
        <row r="156">
          <cell r="A156" t="str">
            <v>5.1-96</v>
          </cell>
          <cell r="B156" t="str">
            <v>床仕上　モルタルt20</v>
          </cell>
          <cell r="C156" t="str">
            <v>㎡</v>
          </cell>
          <cell r="D156">
            <v>40</v>
          </cell>
          <cell r="E156">
            <v>38.720750101916025</v>
          </cell>
          <cell r="F156">
            <v>38.720750101916025</v>
          </cell>
          <cell r="J156" t="str">
            <v>千円/㎡</v>
          </cell>
          <cell r="K156">
            <v>6.8134536126656799</v>
          </cell>
          <cell r="L156">
            <v>0.1444259800856556</v>
          </cell>
        </row>
        <row r="157">
          <cell r="A157" t="str">
            <v>5.2-01</v>
          </cell>
          <cell r="B157" t="str">
            <v>壁仕上　石（ｽﾁｰﾙ下地含む）</v>
          </cell>
          <cell r="C157" t="str">
            <v>㎡</v>
          </cell>
          <cell r="D157">
            <v>69</v>
          </cell>
          <cell r="E157">
            <v>68.587999999999994</v>
          </cell>
          <cell r="F157">
            <v>68.587999999999994</v>
          </cell>
          <cell r="J157" t="str">
            <v>千円/㎡</v>
          </cell>
          <cell r="K157">
            <v>6.3056455067123025</v>
          </cell>
          <cell r="L157">
            <v>0.49723993753238294</v>
          </cell>
        </row>
        <row r="158">
          <cell r="A158" t="str">
            <v>5.2-02</v>
          </cell>
          <cell r="B158" t="str">
            <v>壁仕上　石</v>
          </cell>
          <cell r="C158" t="str">
            <v>㎡</v>
          </cell>
          <cell r="D158">
            <v>65</v>
          </cell>
          <cell r="E158">
            <v>65</v>
          </cell>
          <cell r="F158">
            <v>65</v>
          </cell>
          <cell r="J158" t="str">
            <v>千円/㎡</v>
          </cell>
          <cell r="K158">
            <v>0.83186617774230853</v>
          </cell>
          <cell r="L158">
            <v>0.15603640636619306</v>
          </cell>
        </row>
        <row r="159">
          <cell r="A159" t="str">
            <v>5.2-06</v>
          </cell>
          <cell r="B159" t="str">
            <v>壁仕上　タイル（下地ﾓﾙﾀﾙ含む）</v>
          </cell>
          <cell r="C159" t="str">
            <v>㎡</v>
          </cell>
          <cell r="D159">
            <v>36</v>
          </cell>
          <cell r="E159">
            <v>34.400937627395024</v>
          </cell>
          <cell r="F159">
            <v>34.400937627395024</v>
          </cell>
          <cell r="J159" t="str">
            <v>千円/㎡</v>
          </cell>
          <cell r="K159">
            <v>48.490777718551897</v>
          </cell>
          <cell r="L159">
            <v>6.2666230930127549</v>
          </cell>
        </row>
        <row r="160">
          <cell r="A160" t="str">
            <v>5.2-07</v>
          </cell>
          <cell r="B160" t="str">
            <v>壁仕上　タイル</v>
          </cell>
          <cell r="C160" t="str">
            <v>㎡</v>
          </cell>
          <cell r="D160">
            <v>18</v>
          </cell>
          <cell r="E160">
            <v>18</v>
          </cell>
          <cell r="F160">
            <v>18</v>
          </cell>
          <cell r="J160" t="str">
            <v>千円/㎡</v>
          </cell>
          <cell r="K160">
            <v>40.751821098975043</v>
          </cell>
          <cell r="L160">
            <v>6.162908541039811</v>
          </cell>
        </row>
        <row r="161">
          <cell r="A161" t="str">
            <v>5.2-11</v>
          </cell>
          <cell r="B161" t="str">
            <v>壁仕上　塗装</v>
          </cell>
          <cell r="C161" t="str">
            <v>㎡</v>
          </cell>
          <cell r="D161">
            <v>0.3</v>
          </cell>
          <cell r="E161">
            <v>0.3</v>
          </cell>
          <cell r="F161">
            <v>0.3</v>
          </cell>
          <cell r="J161" t="str">
            <v>千円/㎡</v>
          </cell>
          <cell r="K161">
            <v>0.85911723874028523</v>
          </cell>
          <cell r="L161">
            <v>0.14030982305831477</v>
          </cell>
        </row>
        <row r="162">
          <cell r="A162" t="str">
            <v>5.2-12</v>
          </cell>
          <cell r="B162" t="str">
            <v>壁仕上　ﾋﾞﾆｰﾙｸﾛｽ</v>
          </cell>
          <cell r="C162" t="str">
            <v>㎡</v>
          </cell>
          <cell r="D162">
            <v>1.24</v>
          </cell>
          <cell r="E162">
            <v>1.24</v>
          </cell>
          <cell r="F162">
            <v>1.24</v>
          </cell>
          <cell r="J162" t="str">
            <v>千円/㎡</v>
          </cell>
          <cell r="K162">
            <v>2.6485948176629668</v>
          </cell>
          <cell r="L162">
            <v>0.66569691409337983</v>
          </cell>
        </row>
        <row r="163">
          <cell r="A163" t="str">
            <v>5.2-31</v>
          </cell>
          <cell r="B163" t="str">
            <v>石膏ボード t=12.5</v>
          </cell>
          <cell r="C163" t="str">
            <v>㎡</v>
          </cell>
          <cell r="D163">
            <v>9.9</v>
          </cell>
          <cell r="E163">
            <v>4.1877000000000004</v>
          </cell>
          <cell r="F163">
            <v>4.1877000000000004</v>
          </cell>
          <cell r="J163" t="str">
            <v>千円/㎡</v>
          </cell>
          <cell r="K163">
            <v>3.1109801357551699</v>
          </cell>
          <cell r="L163">
            <v>0.55165465756970566</v>
          </cell>
        </row>
        <row r="164">
          <cell r="A164" t="str">
            <v>5.2-41</v>
          </cell>
          <cell r="B164" t="str">
            <v>化粧ケイカル板 t=6</v>
          </cell>
          <cell r="C164" t="str">
            <v>㎡</v>
          </cell>
          <cell r="D164">
            <v>6.9</v>
          </cell>
          <cell r="E164">
            <v>6.9</v>
          </cell>
          <cell r="F164">
            <v>6.9</v>
          </cell>
          <cell r="J164" t="str">
            <v>千円/㎡</v>
          </cell>
          <cell r="K164">
            <v>2.1682588824960276</v>
          </cell>
          <cell r="L164">
            <v>0.38448657951827975</v>
          </cell>
        </row>
        <row r="165">
          <cell r="A165" t="str">
            <v>5.2-46</v>
          </cell>
          <cell r="B165" t="str">
            <v>グラスウール成形板 t=50</v>
          </cell>
          <cell r="C165" t="str">
            <v>㎡</v>
          </cell>
          <cell r="D165">
            <v>1.6</v>
          </cell>
          <cell r="E165">
            <v>1.6</v>
          </cell>
          <cell r="F165">
            <v>1.6</v>
          </cell>
          <cell r="J165" t="str">
            <v>千円/㎡</v>
          </cell>
          <cell r="K165">
            <v>4.5152598859049338</v>
          </cell>
          <cell r="L165">
            <v>0.60593486532720231</v>
          </cell>
        </row>
        <row r="166">
          <cell r="A166" t="str">
            <v>5.2-51</v>
          </cell>
          <cell r="B166" t="str">
            <v>軽量鉄骨壁下地</v>
          </cell>
          <cell r="C166" t="str">
            <v>㎡</v>
          </cell>
          <cell r="D166">
            <v>3.8</v>
          </cell>
          <cell r="E166">
            <v>3.4085999999999999</v>
          </cell>
          <cell r="F166">
            <v>3.4085999999999999</v>
          </cell>
          <cell r="J166" t="str">
            <v>千円/㎡</v>
          </cell>
          <cell r="K166">
            <v>9.214131316474818</v>
          </cell>
          <cell r="L166">
            <v>0.44764189415766575</v>
          </cell>
        </row>
        <row r="167">
          <cell r="A167" t="str">
            <v>5.2-71</v>
          </cell>
          <cell r="B167" t="str">
            <v>壁下地　PB (GL工法)</v>
          </cell>
          <cell r="C167" t="str">
            <v>㎡</v>
          </cell>
          <cell r="D167">
            <v>10.14</v>
          </cell>
          <cell r="E167">
            <v>4.4277000000000006</v>
          </cell>
          <cell r="F167">
            <v>4.4277000000000006</v>
          </cell>
          <cell r="J167" t="str">
            <v>千円/㎡</v>
          </cell>
          <cell r="K167">
            <v>3.5456544744260308</v>
          </cell>
          <cell r="L167">
            <v>0.65274224337926245</v>
          </cell>
        </row>
        <row r="168">
          <cell r="A168" t="str">
            <v>5.2-72</v>
          </cell>
          <cell r="B168" t="str">
            <v>壁下地　LGS+PB（片面）</v>
          </cell>
          <cell r="C168" t="str">
            <v>㎡</v>
          </cell>
          <cell r="D168">
            <v>15</v>
          </cell>
          <cell r="E168">
            <v>8.7623999999999995</v>
          </cell>
          <cell r="F168">
            <v>8.7623999999999995</v>
          </cell>
          <cell r="J168" t="str">
            <v>千円/㎡</v>
          </cell>
          <cell r="K168">
            <v>15.477314271024001</v>
          </cell>
          <cell r="L168">
            <v>1.152437199728678</v>
          </cell>
        </row>
        <row r="169">
          <cell r="A169" t="str">
            <v>5.2-81</v>
          </cell>
          <cell r="B169" t="str">
            <v>間仕切下地　LGS+PB（両面）</v>
          </cell>
          <cell r="C169" t="str">
            <v>㎡</v>
          </cell>
          <cell r="D169">
            <v>24.9</v>
          </cell>
          <cell r="E169">
            <v>12.950099999999999</v>
          </cell>
          <cell r="F169">
            <v>12.950099999999999</v>
          </cell>
          <cell r="J169" t="str">
            <v>千円/㎡</v>
          </cell>
          <cell r="K169">
            <v>18.58829440677917</v>
          </cell>
          <cell r="L169">
            <v>1.7040918572983836</v>
          </cell>
        </row>
        <row r="170">
          <cell r="A170" t="str">
            <v>5.2-82</v>
          </cell>
          <cell r="B170" t="str">
            <v>内部防火区画　ALC t100</v>
          </cell>
          <cell r="C170" t="str">
            <v>㎡</v>
          </cell>
          <cell r="D170">
            <v>59.600000047683714</v>
          </cell>
          <cell r="E170">
            <v>54.221737628587114</v>
          </cell>
          <cell r="F170">
            <v>54.221737628587114</v>
          </cell>
          <cell r="J170" t="str">
            <v>千円/㎡</v>
          </cell>
          <cell r="K170">
            <v>19.666233594648283</v>
          </cell>
          <cell r="L170">
            <v>0.97541535299397397</v>
          </cell>
        </row>
        <row r="171">
          <cell r="A171" t="str">
            <v>5.2-83</v>
          </cell>
          <cell r="B171" t="str">
            <v>防火区画壁　PB36t+LGS+PB36t</v>
          </cell>
          <cell r="C171" t="str">
            <v>㎡</v>
          </cell>
          <cell r="D171">
            <v>60.5</v>
          </cell>
          <cell r="E171">
            <v>27.629700000000003</v>
          </cell>
          <cell r="F171">
            <v>27.629700000000003</v>
          </cell>
          <cell r="J171" t="str">
            <v>千円/㎡</v>
          </cell>
          <cell r="K171">
            <v>28.086828493732249</v>
          </cell>
          <cell r="L171">
            <v>3.6381574722189844</v>
          </cell>
        </row>
        <row r="172">
          <cell r="A172" t="str">
            <v>5.2-91</v>
          </cell>
          <cell r="B172" t="str">
            <v>住宅　壁仕上　壁紙</v>
          </cell>
          <cell r="C172" t="str">
            <v>㎡</v>
          </cell>
          <cell r="D172">
            <v>0.8</v>
          </cell>
          <cell r="E172">
            <v>0.8</v>
          </cell>
          <cell r="F172">
            <v>0.8</v>
          </cell>
          <cell r="J172" t="str">
            <v>千円/㎡</v>
          </cell>
          <cell r="K172">
            <v>1.7711363831936848</v>
          </cell>
          <cell r="L172">
            <v>0.4516874626270585</v>
          </cell>
        </row>
        <row r="173">
          <cell r="A173" t="str">
            <v>5.2-92</v>
          </cell>
          <cell r="B173" t="str">
            <v xml:space="preserve">住宅　壁仕上　ｽﾁｰﾙﾊﾟﾈﾙ </v>
          </cell>
          <cell r="C173" t="str">
            <v>㎡</v>
          </cell>
          <cell r="D173">
            <v>12.576000000000001</v>
          </cell>
          <cell r="E173">
            <v>11.280672000000001</v>
          </cell>
          <cell r="F173">
            <v>11.280672000000001</v>
          </cell>
          <cell r="J173" t="str">
            <v>千円/㎡</v>
          </cell>
          <cell r="K173">
            <v>30.4939251147335</v>
          </cell>
          <cell r="L173">
            <v>1.4814590686649487</v>
          </cell>
        </row>
        <row r="174">
          <cell r="A174" t="str">
            <v>5.2-94</v>
          </cell>
          <cell r="B174" t="str">
            <v>住宅　壁下地　ﾀﾞｲﾗｲﾄ　9.5ｔ</v>
          </cell>
          <cell r="C174" t="str">
            <v>㎡</v>
          </cell>
          <cell r="D174">
            <v>8.65</v>
          </cell>
          <cell r="E174">
            <v>8.65</v>
          </cell>
          <cell r="F174">
            <v>8.65</v>
          </cell>
          <cell r="J174" t="str">
            <v>千円/㎡</v>
          </cell>
          <cell r="K174">
            <v>2.7181796135638607</v>
          </cell>
          <cell r="L174">
            <v>0.48200129171494482</v>
          </cell>
        </row>
        <row r="175">
          <cell r="A175" t="str">
            <v>5.2-96</v>
          </cell>
          <cell r="B175" t="str">
            <v>住宅　壁下地　木枠</v>
          </cell>
          <cell r="C175" t="str">
            <v>㎡</v>
          </cell>
          <cell r="D175">
            <v>2.25</v>
          </cell>
          <cell r="E175">
            <v>2.25</v>
          </cell>
          <cell r="F175">
            <v>2.25</v>
          </cell>
          <cell r="J175" t="str">
            <v>千円/㎡</v>
          </cell>
          <cell r="K175">
            <v>0.77640691105407955</v>
          </cell>
          <cell r="L175">
            <v>0.31843488907599998</v>
          </cell>
        </row>
        <row r="176">
          <cell r="A176" t="str">
            <v>5.2-97</v>
          </cell>
          <cell r="B176" t="str">
            <v>集合住宅　住戸間仕切</v>
          </cell>
          <cell r="C176" t="str">
            <v>㎡</v>
          </cell>
          <cell r="D176">
            <v>77</v>
          </cell>
          <cell r="E176">
            <v>77</v>
          </cell>
          <cell r="F176">
            <v>77</v>
          </cell>
          <cell r="J176" t="str">
            <v>千円/㎡</v>
          </cell>
          <cell r="K176">
            <v>25.701190373547178</v>
          </cell>
          <cell r="L176">
            <v>4.4844392955406818</v>
          </cell>
        </row>
        <row r="177">
          <cell r="A177" t="str">
            <v>5.3-01</v>
          </cell>
          <cell r="B177" t="str">
            <v>鋼製扉</v>
          </cell>
          <cell r="C177" t="str">
            <v>㎡</v>
          </cell>
          <cell r="D177">
            <v>36</v>
          </cell>
          <cell r="E177">
            <v>32.292000000000002</v>
          </cell>
          <cell r="F177">
            <v>32.292000000000002</v>
          </cell>
          <cell r="J177" t="str">
            <v>千円/㎡</v>
          </cell>
          <cell r="K177">
            <v>101.77680243946358</v>
          </cell>
          <cell r="L177">
            <v>23.544660704466153</v>
          </cell>
        </row>
        <row r="178">
          <cell r="A178" t="str">
            <v>5.3-02</v>
          </cell>
          <cell r="B178" t="str">
            <v>軽量鋼製扉</v>
          </cell>
          <cell r="C178" t="str">
            <v>㎡</v>
          </cell>
          <cell r="D178">
            <v>17</v>
          </cell>
          <cell r="E178">
            <v>15.249000000000001</v>
          </cell>
          <cell r="F178">
            <v>15.249000000000001</v>
          </cell>
          <cell r="J178" t="str">
            <v>千円/㎡</v>
          </cell>
          <cell r="K178">
            <v>48.061267818635585</v>
          </cell>
          <cell r="L178">
            <v>11.118311999331242</v>
          </cell>
        </row>
        <row r="179">
          <cell r="A179" t="str">
            <v>5.3-11</v>
          </cell>
          <cell r="B179" t="str">
            <v>木製扉</v>
          </cell>
          <cell r="C179" t="str">
            <v>㎡</v>
          </cell>
          <cell r="D179">
            <v>8.25</v>
          </cell>
          <cell r="E179">
            <v>8.25</v>
          </cell>
          <cell r="F179">
            <v>8.25</v>
          </cell>
          <cell r="J179" t="str">
            <v>千円/㎡</v>
          </cell>
          <cell r="K179">
            <v>18.200963225958731</v>
          </cell>
          <cell r="L179">
            <v>8.0851614921340431</v>
          </cell>
        </row>
        <row r="180">
          <cell r="A180" t="str">
            <v>5.3-21</v>
          </cell>
          <cell r="B180" t="str">
            <v>ｶﾞﾗｽ10mm</v>
          </cell>
          <cell r="C180" t="str">
            <v>㎡</v>
          </cell>
          <cell r="D180">
            <v>25</v>
          </cell>
          <cell r="E180">
            <v>25</v>
          </cell>
          <cell r="F180">
            <v>25</v>
          </cell>
          <cell r="J180" t="str">
            <v>千円/㎡</v>
          </cell>
          <cell r="K180">
            <v>11.59390818717837</v>
          </cell>
          <cell r="L180">
            <v>2.2782402331668226</v>
          </cell>
        </row>
        <row r="181">
          <cell r="A181" t="str">
            <v>5.3-91</v>
          </cell>
          <cell r="B181" t="str">
            <v>集合住宅　玄関扉</v>
          </cell>
          <cell r="C181" t="str">
            <v>㎡</v>
          </cell>
          <cell r="D181">
            <v>55.88</v>
          </cell>
          <cell r="E181">
            <v>50.124360000000003</v>
          </cell>
          <cell r="F181">
            <v>50.124360000000003</v>
          </cell>
          <cell r="J181" t="str">
            <v>千円/㎡</v>
          </cell>
          <cell r="K181">
            <v>157.98021445325625</v>
          </cell>
          <cell r="L181">
            <v>36.546545560154684</v>
          </cell>
        </row>
        <row r="182">
          <cell r="A182" t="str">
            <v>5.3-92</v>
          </cell>
          <cell r="B182" t="str">
            <v>集合住宅　内部建具（軽量）</v>
          </cell>
          <cell r="C182" t="str">
            <v>㎡</v>
          </cell>
          <cell r="D182">
            <v>2</v>
          </cell>
          <cell r="E182">
            <v>2</v>
          </cell>
          <cell r="F182">
            <v>2</v>
          </cell>
          <cell r="J182" t="str">
            <v>千円/㎡</v>
          </cell>
          <cell r="K182">
            <v>4.4123547214445411</v>
          </cell>
          <cell r="L182">
            <v>1.9600391496082528</v>
          </cell>
        </row>
        <row r="183">
          <cell r="A183" t="str">
            <v>5.4-01</v>
          </cell>
          <cell r="B183" t="str">
            <v>天井　岩綿吸音板ｼｽﾃﾑ天井</v>
          </cell>
          <cell r="C183" t="str">
            <v>㎡</v>
          </cell>
          <cell r="D183">
            <v>9.6</v>
          </cell>
          <cell r="E183">
            <v>9.2292000000000005</v>
          </cell>
          <cell r="F183">
            <v>9.2292000000000005</v>
          </cell>
          <cell r="J183" t="str">
            <v>千円/㎡</v>
          </cell>
          <cell r="K183">
            <v>10.614619543178637</v>
          </cell>
          <cell r="L183">
            <v>0.75841795056800898</v>
          </cell>
        </row>
        <row r="184">
          <cell r="A184" t="str">
            <v>5.4-02</v>
          </cell>
          <cell r="B184" t="str">
            <v>天井　吊材+PB+岩綿吸音板</v>
          </cell>
          <cell r="C184" t="str">
            <v>㎡</v>
          </cell>
          <cell r="D184">
            <v>15.799999999999999</v>
          </cell>
          <cell r="E184">
            <v>11.0646</v>
          </cell>
          <cell r="F184">
            <v>11.0646</v>
          </cell>
          <cell r="J184" t="str">
            <v>千円/㎡</v>
          </cell>
          <cell r="K184">
            <v>12.140803936983676</v>
          </cell>
          <cell r="L184">
            <v>1.0914830840518754</v>
          </cell>
        </row>
        <row r="185">
          <cell r="A185" t="str">
            <v>5.4-11</v>
          </cell>
          <cell r="B185" t="str">
            <v>天井仕上　塗装</v>
          </cell>
          <cell r="C185" t="str">
            <v>㎡</v>
          </cell>
          <cell r="D185">
            <v>0.3</v>
          </cell>
          <cell r="E185">
            <v>0.3</v>
          </cell>
          <cell r="F185">
            <v>0.3</v>
          </cell>
          <cell r="J185" t="str">
            <v>千円/㎡</v>
          </cell>
          <cell r="K185">
            <v>0.85911723874028523</v>
          </cell>
          <cell r="L185">
            <v>0.14030982305831477</v>
          </cell>
        </row>
        <row r="186">
          <cell r="A186" t="str">
            <v>5.4-12</v>
          </cell>
          <cell r="B186" t="str">
            <v>天井仕上　ﾋﾞﾆｰﾙｸﾛｽ</v>
          </cell>
          <cell r="C186" t="str">
            <v>㎡</v>
          </cell>
          <cell r="D186">
            <v>1.24</v>
          </cell>
          <cell r="E186">
            <v>1.24</v>
          </cell>
          <cell r="F186">
            <v>1.24</v>
          </cell>
          <cell r="J186" t="str">
            <v>千円/㎡</v>
          </cell>
          <cell r="K186">
            <v>2.6485948176629668</v>
          </cell>
          <cell r="L186">
            <v>0.66569691409337983</v>
          </cell>
        </row>
        <row r="187">
          <cell r="A187" t="str">
            <v>5.4-15</v>
          </cell>
          <cell r="B187" t="str">
            <v>岩綿吸音板 t15</v>
          </cell>
          <cell r="C187" t="str">
            <v>㎡</v>
          </cell>
          <cell r="D187">
            <v>6</v>
          </cell>
          <cell r="E187">
            <v>6</v>
          </cell>
          <cell r="F187">
            <v>6</v>
          </cell>
          <cell r="J187" t="str">
            <v>千円/㎡</v>
          </cell>
          <cell r="K187">
            <v>1.8854425065182847</v>
          </cell>
          <cell r="L187">
            <v>0.33433615610285194</v>
          </cell>
        </row>
        <row r="188">
          <cell r="A188" t="str">
            <v>5.4-17</v>
          </cell>
          <cell r="B188" t="str">
            <v>石膏ボード t9.5</v>
          </cell>
          <cell r="C188" t="str">
            <v>㎡</v>
          </cell>
          <cell r="D188">
            <v>7.6</v>
          </cell>
          <cell r="E188">
            <v>3.2148000000000003</v>
          </cell>
          <cell r="F188">
            <v>3.2148000000000003</v>
          </cell>
          <cell r="J188" t="str">
            <v>千円/㎡</v>
          </cell>
          <cell r="K188">
            <v>2.3882271749231605</v>
          </cell>
          <cell r="L188">
            <v>0.42349246439694571</v>
          </cell>
        </row>
        <row r="189">
          <cell r="A189" t="str">
            <v>5.4-19</v>
          </cell>
          <cell r="B189" t="str">
            <v>木毛セメント板 t20</v>
          </cell>
          <cell r="C189" t="str">
            <v>㎡</v>
          </cell>
          <cell r="D189">
            <v>25</v>
          </cell>
          <cell r="E189">
            <v>25</v>
          </cell>
          <cell r="F189">
            <v>25</v>
          </cell>
          <cell r="J189" t="str">
            <v>千円/㎡</v>
          </cell>
          <cell r="K189">
            <v>5.8362205416175152</v>
          </cell>
          <cell r="L189">
            <v>0.77803293134477969</v>
          </cell>
        </row>
        <row r="190">
          <cell r="A190" t="str">
            <v>5.4-21</v>
          </cell>
          <cell r="B190" t="str">
            <v>天井下地　吊材+PB</v>
          </cell>
          <cell r="C190" t="str">
            <v>㎡</v>
          </cell>
          <cell r="D190">
            <v>11</v>
          </cell>
          <cell r="E190">
            <v>6.2645999999999997</v>
          </cell>
          <cell r="F190">
            <v>6.2645999999999997</v>
          </cell>
          <cell r="J190" t="str">
            <v>千円/㎡</v>
          </cell>
          <cell r="K190">
            <v>10.632449931769049</v>
          </cell>
          <cell r="L190">
            <v>0.82401415916959397</v>
          </cell>
        </row>
        <row r="191">
          <cell r="A191" t="str">
            <v>5.4-31</v>
          </cell>
          <cell r="B191" t="str">
            <v>天井下地　吊材+ｱﾙﾐﾊﾟﾈﾙ</v>
          </cell>
          <cell r="C191" t="str">
            <v>㎡</v>
          </cell>
          <cell r="D191">
            <v>15.4</v>
          </cell>
          <cell r="E191">
            <v>13.201799999999999</v>
          </cell>
          <cell r="F191">
            <v>13.201799999999999</v>
          </cell>
          <cell r="J191" t="str">
            <v>千円/㎡</v>
          </cell>
          <cell r="K191">
            <v>151.94603292283634</v>
          </cell>
          <cell r="L191">
            <v>6.8181733584809354</v>
          </cell>
        </row>
        <row r="192">
          <cell r="A192" t="str">
            <v>5.4-51</v>
          </cell>
          <cell r="B192" t="str">
            <v>天井吊材</v>
          </cell>
          <cell r="C192" t="str">
            <v>㎡</v>
          </cell>
          <cell r="D192">
            <v>3.6</v>
          </cell>
          <cell r="E192">
            <v>3.2292000000000001</v>
          </cell>
          <cell r="F192">
            <v>3.2292000000000001</v>
          </cell>
          <cell r="J192" t="str">
            <v>千円/㎡</v>
          </cell>
          <cell r="K192">
            <v>8.7291770366603529</v>
          </cell>
          <cell r="L192">
            <v>0.42408179446515704</v>
          </cell>
        </row>
        <row r="193">
          <cell r="A193" t="str">
            <v>5.4-61</v>
          </cell>
          <cell r="B193" t="str">
            <v>天井 廻り縁　塩ﾋﾞ製</v>
          </cell>
          <cell r="C193" t="str">
            <v>ｍ</v>
          </cell>
          <cell r="D193">
            <v>0.04</v>
          </cell>
          <cell r="E193">
            <v>0.04</v>
          </cell>
          <cell r="F193">
            <v>0.04</v>
          </cell>
          <cell r="J193" t="str">
            <v>千円/ｍ</v>
          </cell>
          <cell r="K193">
            <v>8.4857785944231476E-2</v>
          </cell>
          <cell r="L193">
            <v>2.1045775027006258E-2</v>
          </cell>
        </row>
        <row r="194">
          <cell r="A194" t="str">
            <v>5.4-62</v>
          </cell>
          <cell r="B194" t="str">
            <v>天井 廻り縁　ｱﾙﾐ製</v>
          </cell>
          <cell r="C194" t="str">
            <v>m</v>
          </cell>
          <cell r="D194">
            <v>0.05</v>
          </cell>
          <cell r="E194">
            <v>4.2300000000000004E-2</v>
          </cell>
          <cell r="F194">
            <v>4.2300000000000004E-2</v>
          </cell>
          <cell r="J194" t="str">
            <v>千円/m</v>
          </cell>
          <cell r="K194">
            <v>0.59875754235829359</v>
          </cell>
          <cell r="L194">
            <v>2.6740215265451197E-2</v>
          </cell>
        </row>
        <row r="195">
          <cell r="A195" t="str">
            <v>5.4-91</v>
          </cell>
          <cell r="B195" t="str">
            <v>住宅　天井下地　ﾀﾞｲﾗｲﾄ　9.5ｔ</v>
          </cell>
          <cell r="C195" t="str">
            <v>㎡</v>
          </cell>
          <cell r="D195">
            <v>8.65</v>
          </cell>
          <cell r="E195">
            <v>8.65</v>
          </cell>
          <cell r="F195">
            <v>8.65</v>
          </cell>
          <cell r="J195" t="str">
            <v>千円/㎡</v>
          </cell>
          <cell r="K195">
            <v>2.7181796135638607</v>
          </cell>
          <cell r="L195">
            <v>0.48200129171494482</v>
          </cell>
        </row>
        <row r="196">
          <cell r="A196" t="str">
            <v>5.4-92</v>
          </cell>
          <cell r="B196" t="str">
            <v>住宅　天井下地　木枠+PB</v>
          </cell>
          <cell r="C196" t="str">
            <v>㎡</v>
          </cell>
          <cell r="D196">
            <v>9.85</v>
          </cell>
          <cell r="E196">
            <v>5.4648000000000003</v>
          </cell>
          <cell r="F196">
            <v>5.4648000000000003</v>
          </cell>
          <cell r="J196" t="str">
            <v>千円/㎡</v>
          </cell>
          <cell r="K196">
            <v>3.1646340859772399</v>
          </cell>
          <cell r="L196">
            <v>0.74192735347294569</v>
          </cell>
        </row>
        <row r="197">
          <cell r="A197" t="str">
            <v>5.5-01</v>
          </cell>
          <cell r="B197" t="str">
            <v>断熱材　ｽﾀｲﾛﾌｫｰﾑ 25t</v>
          </cell>
          <cell r="C197" t="str">
            <v>㎡</v>
          </cell>
          <cell r="D197">
            <v>0.75</v>
          </cell>
          <cell r="E197">
            <v>0.75</v>
          </cell>
          <cell r="F197">
            <v>0.75</v>
          </cell>
          <cell r="J197" t="str">
            <v>千円/㎡</v>
          </cell>
          <cell r="K197">
            <v>1.7447774713514845</v>
          </cell>
          <cell r="L197">
            <v>0.44023995821602796</v>
          </cell>
        </row>
        <row r="198">
          <cell r="A198" t="str">
            <v>5.5-02</v>
          </cell>
          <cell r="B198" t="str">
            <v>断熱材　ｽﾀｲﾛﾌｫｰﾑ 50t</v>
          </cell>
          <cell r="C198" t="str">
            <v>㎡</v>
          </cell>
          <cell r="D198">
            <v>1.5</v>
          </cell>
          <cell r="E198">
            <v>1.5</v>
          </cell>
          <cell r="F198">
            <v>1.5</v>
          </cell>
          <cell r="J198" t="str">
            <v>千円/㎡</v>
          </cell>
          <cell r="K198">
            <v>3.4895549427029691</v>
          </cell>
          <cell r="L198">
            <v>0.88047991643205592</v>
          </cell>
        </row>
        <row r="199">
          <cell r="A199" t="str">
            <v>5.5-21</v>
          </cell>
          <cell r="B199" t="str">
            <v>断熱材　GW  25t</v>
          </cell>
          <cell r="C199" t="str">
            <v>㎡</v>
          </cell>
          <cell r="D199">
            <v>0.6</v>
          </cell>
          <cell r="E199">
            <v>0.6</v>
          </cell>
          <cell r="F199">
            <v>0.6</v>
          </cell>
          <cell r="J199" t="str">
            <v>千円/㎡</v>
          </cell>
          <cell r="K199">
            <v>1.6932224572143499</v>
          </cell>
          <cell r="L199">
            <v>0.22722557449770078</v>
          </cell>
        </row>
        <row r="200">
          <cell r="A200" t="str">
            <v>5.5-22</v>
          </cell>
          <cell r="B200" t="str">
            <v>断熱材　GW  50t</v>
          </cell>
          <cell r="C200" t="str">
            <v>㎡</v>
          </cell>
          <cell r="D200">
            <v>1.2</v>
          </cell>
          <cell r="E200">
            <v>1.2</v>
          </cell>
          <cell r="F200">
            <v>1.2</v>
          </cell>
          <cell r="J200" t="str">
            <v>千円/㎡</v>
          </cell>
          <cell r="K200">
            <v>3.3864449144286999</v>
          </cell>
          <cell r="L200">
            <v>0.45445114899540157</v>
          </cell>
        </row>
        <row r="201">
          <cell r="A201" t="str">
            <v>5.9-71</v>
          </cell>
          <cell r="B201" t="str">
            <v>階段室内部仕上（床面積あたり）</v>
          </cell>
          <cell r="C201" t="str">
            <v>㎡</v>
          </cell>
          <cell r="D201">
            <v>153.20000000000002</v>
          </cell>
          <cell r="E201">
            <v>131.94799999999998</v>
          </cell>
          <cell r="F201">
            <v>131.94799999999998</v>
          </cell>
          <cell r="J201" t="str">
            <v>千円/㎡</v>
          </cell>
          <cell r="K201">
            <v>57.292506287123295</v>
          </cell>
          <cell r="L201">
            <v>6.4662225585953514</v>
          </cell>
        </row>
        <row r="202">
          <cell r="A202" t="str">
            <v>5.9-72</v>
          </cell>
          <cell r="B202" t="str">
            <v>内部仕上 電気･機械室</v>
          </cell>
          <cell r="C202" t="str">
            <v>㎡</v>
          </cell>
          <cell r="D202">
            <v>332.63999996185299</v>
          </cell>
          <cell r="E202">
            <v>322.23172258363661</v>
          </cell>
          <cell r="F202">
            <v>322.23172258363661</v>
          </cell>
          <cell r="J202" t="str">
            <v>千円/㎡</v>
          </cell>
          <cell r="K202">
            <v>54.01256306266712</v>
          </cell>
          <cell r="L202">
            <v>2.0932456044935597</v>
          </cell>
        </row>
        <row r="203">
          <cell r="A203" t="str">
            <v>5.9-81</v>
          </cell>
          <cell r="B203" t="str">
            <v>集合住宅　ﾕﾆｯﾄﾊﾞｽ</v>
          </cell>
          <cell r="C203" t="str">
            <v>個</v>
          </cell>
          <cell r="D203">
            <v>338</v>
          </cell>
          <cell r="E203">
            <v>338</v>
          </cell>
          <cell r="F203">
            <v>338</v>
          </cell>
          <cell r="J203" t="str">
            <v>千円/個</v>
          </cell>
          <cell r="K203">
            <v>861.3033640989197</v>
          </cell>
          <cell r="L203">
            <v>205.50671325846008</v>
          </cell>
        </row>
        <row r="204">
          <cell r="A204" t="str">
            <v>5.9-82</v>
          </cell>
          <cell r="B204" t="str">
            <v>集合住宅　ｷｯﾁﾝｶｳﾝﾀｰ</v>
          </cell>
          <cell r="C204" t="str">
            <v>個</v>
          </cell>
          <cell r="D204">
            <v>197</v>
          </cell>
          <cell r="E204">
            <v>197</v>
          </cell>
          <cell r="F204">
            <v>197</v>
          </cell>
          <cell r="J204" t="str">
            <v>千円/個</v>
          </cell>
          <cell r="K204">
            <v>915.65496174156885</v>
          </cell>
          <cell r="L204">
            <v>401.69394839099294</v>
          </cell>
        </row>
        <row r="205">
          <cell r="A205" t="str">
            <v>5.9-91</v>
          </cell>
          <cell r="B205" t="str">
            <v>集合住宅　収納用合板</v>
          </cell>
          <cell r="C205" t="str">
            <v>㎡</v>
          </cell>
          <cell r="D205">
            <v>8.25</v>
          </cell>
          <cell r="E205">
            <v>8.25</v>
          </cell>
          <cell r="F205">
            <v>8.25</v>
          </cell>
          <cell r="J205" t="str">
            <v>千円/㎡</v>
          </cell>
          <cell r="K205">
            <v>5.7861173407366255</v>
          </cell>
          <cell r="L205">
            <v>2.1563918944436669</v>
          </cell>
        </row>
        <row r="206">
          <cell r="A206" t="str">
            <v>5.9-92</v>
          </cell>
          <cell r="B206" t="str">
            <v>集合住宅　収納用ＭＤＦ化粧板</v>
          </cell>
          <cell r="C206" t="str">
            <v>㎡</v>
          </cell>
          <cell r="D206">
            <v>8.25</v>
          </cell>
          <cell r="E206">
            <v>1.2375000000000003</v>
          </cell>
          <cell r="F206">
            <v>0.86625000000000008</v>
          </cell>
          <cell r="J206" t="str">
            <v>千円/㎡</v>
          </cell>
          <cell r="K206">
            <v>5.7861173407366255</v>
          </cell>
          <cell r="L206">
            <v>2.1563918944436669</v>
          </cell>
        </row>
        <row r="207">
          <cell r="A207" t="str">
            <v>5.9-93</v>
          </cell>
          <cell r="B207" t="str">
            <v>集合住宅　人工大理石</v>
          </cell>
          <cell r="C207" t="str">
            <v>㎡</v>
          </cell>
          <cell r="D207">
            <v>20</v>
          </cell>
          <cell r="E207">
            <v>20</v>
          </cell>
          <cell r="F207">
            <v>20</v>
          </cell>
          <cell r="J207" t="str">
            <v>千円/㎡</v>
          </cell>
          <cell r="K207">
            <v>42.42889297211574</v>
          </cell>
          <cell r="L207">
            <v>10.522887513503131</v>
          </cell>
        </row>
        <row r="208">
          <cell r="A208" t="str">
            <v>5.9-94</v>
          </cell>
          <cell r="B208" t="str">
            <v>集合住宅　建具/占有面積</v>
          </cell>
          <cell r="C208" t="str">
            <v>㎡</v>
          </cell>
          <cell r="D208">
            <v>1.4200000000000002</v>
          </cell>
          <cell r="E208">
            <v>1.4200000000000002</v>
          </cell>
          <cell r="F208">
            <v>1.4200000000000002</v>
          </cell>
          <cell r="J208" t="str">
            <v>千円/㎡</v>
          </cell>
          <cell r="K208">
            <v>1.1024129985344324</v>
          </cell>
          <cell r="L208">
            <v>0.35985051030342013</v>
          </cell>
        </row>
        <row r="209">
          <cell r="A209" t="str">
            <v>5.9-95</v>
          </cell>
          <cell r="B209" t="str">
            <v>集合住宅　建築雑工事/占有面積</v>
          </cell>
          <cell r="C209" t="str">
            <v>㎡</v>
          </cell>
          <cell r="D209">
            <v>3.3600000000000003</v>
          </cell>
          <cell r="E209">
            <v>3.3600000000000003</v>
          </cell>
          <cell r="F209">
            <v>3.3600000000000003</v>
          </cell>
          <cell r="J209" t="str">
            <v>千円/㎡</v>
          </cell>
          <cell r="K209">
            <v>3.7959440982972685</v>
          </cell>
          <cell r="L209">
            <v>0.94945554432965773</v>
          </cell>
        </row>
        <row r="210">
          <cell r="B210" t="str">
            <v>その他</v>
          </cell>
        </row>
        <row r="211">
          <cell r="A211" t="str">
            <v>6.1-01</v>
          </cell>
          <cell r="B211" t="str">
            <v>アスファルト舗装</v>
          </cell>
          <cell r="C211" t="str">
            <v>㎡</v>
          </cell>
          <cell r="D211">
            <v>120</v>
          </cell>
          <cell r="E211">
            <v>120</v>
          </cell>
          <cell r="F211">
            <v>120</v>
          </cell>
          <cell r="J211" t="str">
            <v>千円/㎡</v>
          </cell>
          <cell r="K211">
            <v>42.709712465362102</v>
          </cell>
          <cell r="L211">
            <v>6.883704539521875</v>
          </cell>
        </row>
        <row r="212">
          <cell r="A212" t="str">
            <v>6.2-01</v>
          </cell>
          <cell r="B212" t="str">
            <v>普通鋼形鋼</v>
          </cell>
          <cell r="C212" t="str">
            <v>kg</v>
          </cell>
          <cell r="D212">
            <v>1</v>
          </cell>
          <cell r="E212">
            <v>1</v>
          </cell>
          <cell r="F212">
            <v>1</v>
          </cell>
          <cell r="J212" t="str">
            <v>千円/kg</v>
          </cell>
          <cell r="K212">
            <v>1.3684448322424985</v>
          </cell>
          <cell r="L212">
            <v>8.5300882791547461E-2</v>
          </cell>
        </row>
        <row r="213">
          <cell r="A213" t="str">
            <v>6.2-02</v>
          </cell>
          <cell r="B213" t="str">
            <v>普通鋼鋼板</v>
          </cell>
          <cell r="C213" t="str">
            <v>kg</v>
          </cell>
          <cell r="D213">
            <v>1</v>
          </cell>
          <cell r="E213">
            <v>1</v>
          </cell>
          <cell r="F213">
            <v>1</v>
          </cell>
          <cell r="J213" t="str">
            <v>千円/kg</v>
          </cell>
          <cell r="K213">
            <v>2.0909655682822343</v>
          </cell>
          <cell r="L213">
            <v>8.5300882791547461E-2</v>
          </cell>
        </row>
        <row r="214">
          <cell r="A214" t="str">
            <v>6.2-03</v>
          </cell>
          <cell r="B214" t="str">
            <v>普通鋼小棒</v>
          </cell>
          <cell r="C214" t="str">
            <v>kg</v>
          </cell>
          <cell r="D214">
            <v>1</v>
          </cell>
          <cell r="E214">
            <v>1</v>
          </cell>
          <cell r="F214">
            <v>1</v>
          </cell>
          <cell r="J214" t="str">
            <v>千円/kg</v>
          </cell>
          <cell r="K214">
            <v>0.90239853105529622</v>
          </cell>
          <cell r="L214">
            <v>8.5300882791547461E-2</v>
          </cell>
        </row>
        <row r="215">
          <cell r="A215" t="str">
            <v>6.2-04</v>
          </cell>
          <cell r="B215" t="str">
            <v>特殊鋼熱間圧延鋼材（ｽﾃﾝﾚｽ）</v>
          </cell>
          <cell r="C215" t="str">
            <v>kg</v>
          </cell>
          <cell r="D215">
            <v>1</v>
          </cell>
          <cell r="E215">
            <v>1</v>
          </cell>
          <cell r="F215">
            <v>1</v>
          </cell>
          <cell r="J215" t="str">
            <v>千円/kg</v>
          </cell>
          <cell r="K215">
            <v>2.1305418744383866</v>
          </cell>
          <cell r="L215">
            <v>8.5300882791547461E-2</v>
          </cell>
        </row>
        <row r="216">
          <cell r="A216" t="str">
            <v>6.2-05</v>
          </cell>
          <cell r="B216" t="str">
            <v>普通鋼鋼管</v>
          </cell>
          <cell r="C216" t="str">
            <v>kg</v>
          </cell>
          <cell r="D216">
            <v>1</v>
          </cell>
          <cell r="E216">
            <v>1</v>
          </cell>
          <cell r="F216">
            <v>1</v>
          </cell>
          <cell r="J216" t="str">
            <v>千円/kg</v>
          </cell>
          <cell r="K216">
            <v>2.3496882986356127</v>
          </cell>
          <cell r="L216">
            <v>0.18955631486349597</v>
          </cell>
        </row>
        <row r="217">
          <cell r="A217" t="str">
            <v>6.2-06</v>
          </cell>
          <cell r="B217" t="str">
            <v>普通鋼冷間仕上鋼材</v>
          </cell>
          <cell r="C217" t="str">
            <v>kg</v>
          </cell>
          <cell r="D217">
            <v>1</v>
          </cell>
          <cell r="E217">
            <v>1</v>
          </cell>
          <cell r="F217">
            <v>1</v>
          </cell>
          <cell r="J217" t="str">
            <v>千円/kg</v>
          </cell>
          <cell r="K217">
            <v>2.3060345673062623</v>
          </cell>
          <cell r="L217">
            <v>0.13553055209662715</v>
          </cell>
        </row>
        <row r="218">
          <cell r="A218" t="str">
            <v>6.2-07</v>
          </cell>
          <cell r="B218" t="str">
            <v>めっき鋼材</v>
          </cell>
          <cell r="C218" t="str">
            <v>kg</v>
          </cell>
          <cell r="D218">
            <v>1</v>
          </cell>
          <cell r="E218">
            <v>1</v>
          </cell>
          <cell r="F218">
            <v>1</v>
          </cell>
          <cell r="J218" t="str">
            <v>千円/kg</v>
          </cell>
          <cell r="K218">
            <v>2.4247713990723199</v>
          </cell>
          <cell r="L218">
            <v>0.11780049846254363</v>
          </cell>
        </row>
        <row r="219">
          <cell r="A219" t="str">
            <v>6.2-08</v>
          </cell>
          <cell r="B219" t="str">
            <v>鋳鉄品</v>
          </cell>
          <cell r="C219" t="str">
            <v>kg</v>
          </cell>
          <cell r="D219">
            <v>1</v>
          </cell>
          <cell r="E219">
            <v>1</v>
          </cell>
          <cell r="F219">
            <v>1</v>
          </cell>
          <cell r="J219" t="str">
            <v>千円/kg</v>
          </cell>
          <cell r="K219">
            <v>3.1734913261987336</v>
          </cell>
          <cell r="L219">
            <v>0.21733575915334258</v>
          </cell>
        </row>
        <row r="220">
          <cell r="A220" t="str">
            <v>6.2-09</v>
          </cell>
          <cell r="B220" t="str">
            <v>ｱﾙﾐ圧延製品（ｱﾙﾐ製品）</v>
          </cell>
          <cell r="C220" t="str">
            <v>kg</v>
          </cell>
          <cell r="D220">
            <v>1</v>
          </cell>
          <cell r="E220">
            <v>1</v>
          </cell>
          <cell r="F220">
            <v>1</v>
          </cell>
          <cell r="J220" t="str">
            <v>千円/kg</v>
          </cell>
          <cell r="K220">
            <v>11.975150847165873</v>
          </cell>
          <cell r="L220">
            <v>0.5348043053090239</v>
          </cell>
        </row>
        <row r="221">
          <cell r="A221" t="str">
            <v>6.2-21</v>
          </cell>
          <cell r="B221" t="str">
            <v>ｽﾃﾝﾚｽ板 t=2.0</v>
          </cell>
          <cell r="C221" t="str">
            <v>㎡</v>
          </cell>
          <cell r="D221">
            <v>15.9</v>
          </cell>
          <cell r="E221">
            <v>15.9</v>
          </cell>
          <cell r="F221">
            <v>15.9</v>
          </cell>
          <cell r="J221" t="str">
            <v>千円/㎡</v>
          </cell>
          <cell r="K221">
            <v>33.875615803570348</v>
          </cell>
          <cell r="L221">
            <v>1.3562840363856048</v>
          </cell>
        </row>
        <row r="222">
          <cell r="A222" t="str">
            <v>6.2-22</v>
          </cell>
          <cell r="B222" t="str">
            <v>溶融亜鉛ﾒｯｷ鋼板 t=0.6</v>
          </cell>
          <cell r="C222" t="str">
            <v>㎡</v>
          </cell>
          <cell r="D222">
            <v>5</v>
          </cell>
          <cell r="E222">
            <v>5</v>
          </cell>
          <cell r="F222">
            <v>5</v>
          </cell>
          <cell r="J222" t="str">
            <v>千円/㎡</v>
          </cell>
          <cell r="K222">
            <v>12.123856995361601</v>
          </cell>
          <cell r="L222">
            <v>0.58900249231271817</v>
          </cell>
        </row>
        <row r="223">
          <cell r="A223" t="str">
            <v>6.2-23</v>
          </cell>
          <cell r="B223" t="str">
            <v>ｶﾞﾙﾊﾞﾘｳﾑ鋼板 t=0.6</v>
          </cell>
          <cell r="C223" t="str">
            <v>㎡</v>
          </cell>
          <cell r="D223">
            <v>4.9000000000000004</v>
          </cell>
          <cell r="E223">
            <v>4.9000000000000004</v>
          </cell>
          <cell r="F223">
            <v>4.9000000000000004</v>
          </cell>
          <cell r="J223" t="str">
            <v>千円/㎡</v>
          </cell>
          <cell r="K223">
            <v>11.881379855454369</v>
          </cell>
          <cell r="L223">
            <v>0.57722244246646381</v>
          </cell>
        </row>
        <row r="224">
          <cell r="A224" t="str">
            <v>6.2-24</v>
          </cell>
          <cell r="B224" t="str">
            <v>ｱﾙﾐ板　t=2.0</v>
          </cell>
          <cell r="C224" t="str">
            <v>㎡</v>
          </cell>
          <cell r="D224">
            <v>5.4</v>
          </cell>
          <cell r="E224">
            <v>5.4</v>
          </cell>
          <cell r="F224">
            <v>5.4</v>
          </cell>
          <cell r="J224" t="str">
            <v>千円/㎡</v>
          </cell>
          <cell r="K224">
            <v>64.665814574695716</v>
          </cell>
          <cell r="L224">
            <v>2.8879432486687295</v>
          </cell>
        </row>
        <row r="225">
          <cell r="A225" t="str">
            <v>6.2-31</v>
          </cell>
          <cell r="B225" t="str">
            <v>建築用金属製品</v>
          </cell>
          <cell r="C225" t="str">
            <v>kg</v>
          </cell>
          <cell r="D225">
            <v>1</v>
          </cell>
          <cell r="E225">
            <v>1</v>
          </cell>
          <cell r="F225">
            <v>1</v>
          </cell>
          <cell r="J225" t="str">
            <v>千円/kg</v>
          </cell>
          <cell r="K225">
            <v>2.8271334010962108</v>
          </cell>
          <cell r="L225">
            <v>0.65401835290183774</v>
          </cell>
        </row>
        <row r="226">
          <cell r="A226" t="str">
            <v>6.2-32</v>
          </cell>
          <cell r="B226" t="str">
            <v>ﾎﾞﾙﾄ・ﾅｯﾄ・ﾘﾍﾞｯﾄ及びｽﾌﾟﾘﾝｸﾞ</v>
          </cell>
          <cell r="C226" t="str">
            <v>kg</v>
          </cell>
          <cell r="D226">
            <v>1</v>
          </cell>
          <cell r="E226">
            <v>1</v>
          </cell>
          <cell r="F226">
            <v>1</v>
          </cell>
          <cell r="J226" t="str">
            <v>千円/kg</v>
          </cell>
          <cell r="K226">
            <v>2.8212754217893989</v>
          </cell>
          <cell r="L226">
            <v>0.50210392912526991</v>
          </cell>
        </row>
        <row r="227">
          <cell r="A227" t="str">
            <v>6.2-33</v>
          </cell>
          <cell r="B227" t="str">
            <v>配管工事付属品（金属製管継手、排水管、止め栓）</v>
          </cell>
          <cell r="C227" t="str">
            <v>kg</v>
          </cell>
          <cell r="D227">
            <v>1</v>
          </cell>
          <cell r="E227">
            <v>1</v>
          </cell>
          <cell r="F227">
            <v>1</v>
          </cell>
          <cell r="J227" t="str">
            <v>千円/kg</v>
          </cell>
          <cell r="K227">
            <v>6.0012427134524247</v>
          </cell>
          <cell r="L227">
            <v>1.3531041975308613</v>
          </cell>
        </row>
        <row r="228">
          <cell r="A228" t="str">
            <v>6.2-41</v>
          </cell>
          <cell r="B228" t="str">
            <v>製材 (kg)</v>
          </cell>
          <cell r="C228" t="str">
            <v>kg</v>
          </cell>
          <cell r="D228">
            <v>1</v>
          </cell>
          <cell r="E228">
            <v>1</v>
          </cell>
          <cell r="F228">
            <v>1</v>
          </cell>
          <cell r="J228" t="str">
            <v>千円/kg</v>
          </cell>
          <cell r="K228">
            <v>0.34506973824625753</v>
          </cell>
          <cell r="L228">
            <v>0.14152661736711111</v>
          </cell>
        </row>
        <row r="229">
          <cell r="A229" t="str">
            <v>6.2-42</v>
          </cell>
          <cell r="B229" t="str">
            <v>製材 (m3)</v>
          </cell>
          <cell r="C229" t="str">
            <v>m3</v>
          </cell>
          <cell r="D229">
            <v>380</v>
          </cell>
          <cell r="E229">
            <v>380</v>
          </cell>
          <cell r="F229">
            <v>380</v>
          </cell>
          <cell r="J229" t="str">
            <v>千円/m3</v>
          </cell>
          <cell r="K229">
            <v>131.12650053357788</v>
          </cell>
          <cell r="L229">
            <v>53.780114599502227</v>
          </cell>
        </row>
        <row r="230">
          <cell r="A230" t="str">
            <v>6.2-46</v>
          </cell>
          <cell r="B230" t="str">
            <v>合板 (kg)</v>
          </cell>
          <cell r="C230" t="str">
            <v>kg</v>
          </cell>
          <cell r="D230">
            <v>1</v>
          </cell>
          <cell r="E230">
            <v>1</v>
          </cell>
          <cell r="F230">
            <v>1</v>
          </cell>
          <cell r="J230" t="str">
            <v>千円/kg</v>
          </cell>
          <cell r="K230">
            <v>0.70134755645292435</v>
          </cell>
          <cell r="L230">
            <v>0.26138083569014148</v>
          </cell>
        </row>
        <row r="231">
          <cell r="A231" t="str">
            <v>6.2-47</v>
          </cell>
          <cell r="B231" t="str">
            <v>合板 (m3)</v>
          </cell>
          <cell r="C231" t="str">
            <v>m3</v>
          </cell>
          <cell r="D231">
            <v>550</v>
          </cell>
          <cell r="E231">
            <v>550</v>
          </cell>
          <cell r="F231">
            <v>550</v>
          </cell>
          <cell r="J231" t="str">
            <v>千円/m3</v>
          </cell>
          <cell r="K231">
            <v>385.74115604910844</v>
          </cell>
          <cell r="L231">
            <v>143.7594596295778</v>
          </cell>
        </row>
        <row r="232">
          <cell r="A232" t="str">
            <v>6.2-51</v>
          </cell>
          <cell r="B232" t="str">
            <v>木製建具</v>
          </cell>
          <cell r="C232" t="str">
            <v>kg</v>
          </cell>
          <cell r="D232">
            <v>1</v>
          </cell>
          <cell r="E232">
            <v>1</v>
          </cell>
          <cell r="F232">
            <v>1</v>
          </cell>
          <cell r="J232" t="str">
            <v>千円/kg</v>
          </cell>
          <cell r="K232">
            <v>2.2061773607222706</v>
          </cell>
          <cell r="L232">
            <v>0.98001957480412638</v>
          </cell>
        </row>
        <row r="233">
          <cell r="A233" t="str">
            <v>6.2-52</v>
          </cell>
          <cell r="B233" t="str">
            <v>木製家具・装備品</v>
          </cell>
          <cell r="C233" t="str">
            <v>kg</v>
          </cell>
          <cell r="D233">
            <v>1</v>
          </cell>
          <cell r="E233">
            <v>1</v>
          </cell>
          <cell r="F233">
            <v>1</v>
          </cell>
          <cell r="J233" t="str">
            <v>千円/kg</v>
          </cell>
          <cell r="K233">
            <v>4.647994729652634</v>
          </cell>
          <cell r="L233">
            <v>2.0390555755887969</v>
          </cell>
        </row>
        <row r="234">
          <cell r="A234" t="str">
            <v>6.2-53</v>
          </cell>
          <cell r="B234" t="str">
            <v>金属製家具（調理台、金属製棚、机）</v>
          </cell>
          <cell r="C234" t="str">
            <v>kg</v>
          </cell>
          <cell r="D234">
            <v>1</v>
          </cell>
          <cell r="E234">
            <v>1</v>
          </cell>
          <cell r="F234">
            <v>1</v>
          </cell>
          <cell r="J234" t="str">
            <v>千円/kg</v>
          </cell>
          <cell r="K234">
            <v>26.88984046823261</v>
          </cell>
          <cell r="L234">
            <v>4.3916110491464559</v>
          </cell>
        </row>
        <row r="235">
          <cell r="A235" t="str">
            <v>6.2-61</v>
          </cell>
          <cell r="B235" t="str">
            <v>塗料</v>
          </cell>
          <cell r="C235" t="str">
            <v>kg</v>
          </cell>
          <cell r="D235">
            <v>1</v>
          </cell>
          <cell r="E235">
            <v>1</v>
          </cell>
          <cell r="F235">
            <v>1</v>
          </cell>
          <cell r="J235" t="str">
            <v>千円/kg</v>
          </cell>
          <cell r="K235">
            <v>2.8637241291342845</v>
          </cell>
          <cell r="L235">
            <v>0.46769941019438266</v>
          </cell>
        </row>
        <row r="236">
          <cell r="A236" t="str">
            <v>6.2-62</v>
          </cell>
          <cell r="B236" t="str">
            <v>ｾﾞﾗﾁﾝ・接着剤（ｼｰﾘﾝｸﾞ）</v>
          </cell>
          <cell r="C236" t="str">
            <v>kg</v>
          </cell>
          <cell r="D236">
            <v>1</v>
          </cell>
          <cell r="E236">
            <v>1</v>
          </cell>
          <cell r="F236">
            <v>1</v>
          </cell>
          <cell r="J236" t="str">
            <v>千円/kg</v>
          </cell>
          <cell r="K236">
            <v>1.8111430777952542</v>
          </cell>
          <cell r="L236">
            <v>0.42119827420648664</v>
          </cell>
        </row>
        <row r="237">
          <cell r="A237" t="str">
            <v>6.2-63</v>
          </cell>
          <cell r="B237" t="str">
            <v>その他の石油製品（ｱｽﾌｧﾙﾄ、潤滑油）</v>
          </cell>
          <cell r="C237" t="str">
            <v>m3</v>
          </cell>
          <cell r="D237">
            <v>1000</v>
          </cell>
          <cell r="E237">
            <v>1000</v>
          </cell>
          <cell r="F237">
            <v>1000</v>
          </cell>
          <cell r="J237" t="str">
            <v>千円/m3</v>
          </cell>
          <cell r="K237">
            <v>423.44867159084447</v>
          </cell>
          <cell r="L237">
            <v>71.073755130212064</v>
          </cell>
        </row>
        <row r="238">
          <cell r="A238" t="str">
            <v>6.2-66</v>
          </cell>
          <cell r="B238" t="str">
            <v>ﾌﾟﾗｽﾁｯｸﾌｨﾙﾑ・ｼｰﾄ</v>
          </cell>
          <cell r="C238" t="str">
            <v>kg</v>
          </cell>
          <cell r="D238">
            <v>1</v>
          </cell>
          <cell r="E238">
            <v>1</v>
          </cell>
          <cell r="F238">
            <v>1</v>
          </cell>
          <cell r="J238" t="str">
            <v>千円/kg</v>
          </cell>
          <cell r="K238">
            <v>2.2139204789921059</v>
          </cell>
          <cell r="L238">
            <v>0.56460932828382304</v>
          </cell>
        </row>
        <row r="239">
          <cell r="A239" t="str">
            <v>6.2-67</v>
          </cell>
          <cell r="B239" t="str">
            <v>ﾌﾟﾗｽﾁｯｸ板・管・棒</v>
          </cell>
          <cell r="C239" t="str">
            <v>kg</v>
          </cell>
          <cell r="D239">
            <v>1</v>
          </cell>
          <cell r="E239">
            <v>1</v>
          </cell>
          <cell r="F239">
            <v>1</v>
          </cell>
          <cell r="J239" t="str">
            <v>千円/kg</v>
          </cell>
          <cell r="K239">
            <v>2.1214446486057872</v>
          </cell>
          <cell r="L239">
            <v>0.52614437567515637</v>
          </cell>
        </row>
        <row r="240">
          <cell r="A240" t="str">
            <v>6.2-68</v>
          </cell>
          <cell r="B240" t="str">
            <v>ﾌﾟﾗｽﾁｯｸ発泡製品</v>
          </cell>
          <cell r="C240" t="str">
            <v>kg</v>
          </cell>
          <cell r="D240">
            <v>1</v>
          </cell>
          <cell r="E240">
            <v>1</v>
          </cell>
          <cell r="F240">
            <v>1</v>
          </cell>
          <cell r="J240" t="str">
            <v>千円/kg</v>
          </cell>
          <cell r="K240">
            <v>2.3263699618019791</v>
          </cell>
          <cell r="L240">
            <v>0.58698661095470395</v>
          </cell>
        </row>
        <row r="241">
          <cell r="A241" t="str">
            <v>6.2-71</v>
          </cell>
          <cell r="B241" t="str">
            <v>その他ゴム製品</v>
          </cell>
          <cell r="C241" t="str">
            <v>kg</v>
          </cell>
          <cell r="D241">
            <v>1</v>
          </cell>
          <cell r="E241">
            <v>1</v>
          </cell>
          <cell r="F241">
            <v>1</v>
          </cell>
          <cell r="J241" t="str">
            <v>千円/kg</v>
          </cell>
          <cell r="K241">
            <v>1.3526308015045741E-2</v>
          </cell>
          <cell r="L241">
            <v>3.8626937556921776E-3</v>
          </cell>
        </row>
        <row r="242">
          <cell r="A242" t="str">
            <v>6.2-76</v>
          </cell>
          <cell r="B242" t="str">
            <v>ｶﾞﾗｽ繊維・同製品</v>
          </cell>
          <cell r="C242" t="str">
            <v>kg</v>
          </cell>
          <cell r="D242">
            <v>1</v>
          </cell>
          <cell r="E242">
            <v>1</v>
          </cell>
          <cell r="F242">
            <v>1</v>
          </cell>
          <cell r="J242" t="str">
            <v>千円/kg</v>
          </cell>
          <cell r="K242">
            <v>2.8220374286905834</v>
          </cell>
          <cell r="L242">
            <v>0.37870929082950133</v>
          </cell>
        </row>
        <row r="243">
          <cell r="A243" t="str">
            <v>6.2-81</v>
          </cell>
          <cell r="B243" t="str">
            <v>生ｺﾝｸﾘｰﾄ</v>
          </cell>
          <cell r="C243" t="str">
            <v>kg</v>
          </cell>
          <cell r="D243">
            <v>1</v>
          </cell>
          <cell r="E243">
            <v>1</v>
          </cell>
          <cell r="F243">
            <v>1</v>
          </cell>
          <cell r="J243" t="str">
            <v>千円/kg</v>
          </cell>
          <cell r="K243">
            <v>0.14860942865223944</v>
          </cell>
          <cell r="L243">
            <v>7.366165814395715E-3</v>
          </cell>
        </row>
        <row r="244">
          <cell r="A244" t="str">
            <v>6.2-82</v>
          </cell>
          <cell r="B244" t="str">
            <v>ｾﾒﾝﾄ製品（ｺﾝｸﾘｰﾄ系ﾊﾟﾈﾙ、道路用ｺﾝｸﾘｰﾄ製品）</v>
          </cell>
          <cell r="C244" t="str">
            <v>kg</v>
          </cell>
          <cell r="D244">
            <v>1</v>
          </cell>
          <cell r="E244">
            <v>1</v>
          </cell>
          <cell r="F244">
            <v>1</v>
          </cell>
          <cell r="J244" t="str">
            <v>千円/kg</v>
          </cell>
          <cell r="K244">
            <v>0.2334488216647006</v>
          </cell>
          <cell r="L244">
            <v>3.1121317253791188E-2</v>
          </cell>
        </row>
        <row r="245">
          <cell r="A245" t="str">
            <v>6.2-91</v>
          </cell>
          <cell r="B245" t="str">
            <v>建設用陶磁器（ﾀｲﾙ、衛生陶器）</v>
          </cell>
          <cell r="C245" t="str">
            <v>kg</v>
          </cell>
          <cell r="D245">
            <v>1</v>
          </cell>
          <cell r="E245">
            <v>1</v>
          </cell>
          <cell r="F245">
            <v>1</v>
          </cell>
          <cell r="J245" t="str">
            <v>千円/kg</v>
          </cell>
          <cell r="K245">
            <v>2.263990061054169</v>
          </cell>
          <cell r="L245">
            <v>0.34238380783554506</v>
          </cell>
        </row>
        <row r="246">
          <cell r="A246" t="str">
            <v>6.2-92</v>
          </cell>
          <cell r="B246" t="str">
            <v>その他の建設用土石製品（石膏ﾎﾞｰﾄﾞ、瓦）</v>
          </cell>
          <cell r="C246" t="str">
            <v>kg</v>
          </cell>
          <cell r="D246">
            <v>1</v>
          </cell>
          <cell r="E246">
            <v>1</v>
          </cell>
          <cell r="F246">
            <v>1</v>
          </cell>
          <cell r="J246" t="str">
            <v>千円/kg</v>
          </cell>
          <cell r="K246">
            <v>0.31424041775304745</v>
          </cell>
          <cell r="L246">
            <v>5.5722692683808653E-2</v>
          </cell>
        </row>
        <row r="247">
          <cell r="A247" t="str">
            <v>6.2-93</v>
          </cell>
          <cell r="B247" t="str">
            <v>その他の窯業・土石製品（ﾛｯｸｳｰﾙ、人工骨材、石工品）</v>
          </cell>
          <cell r="C247" t="str">
            <v>kg</v>
          </cell>
          <cell r="D247">
            <v>1</v>
          </cell>
          <cell r="E247">
            <v>1</v>
          </cell>
          <cell r="F247">
            <v>1</v>
          </cell>
          <cell r="J247" t="str">
            <v>千円/kg</v>
          </cell>
          <cell r="K247">
            <v>0.26110308765068974</v>
          </cell>
          <cell r="L247">
            <v>2.4043404720261275E-2</v>
          </cell>
        </row>
        <row r="248">
          <cell r="A248" t="str">
            <v>end</v>
          </cell>
        </row>
      </sheetData>
      <sheetData sheetId="13">
        <row r="1">
          <cell r="Z1" t="str">
            <v>■LCR計算用</v>
          </cell>
        </row>
        <row r="2">
          <cell r="X2" t="str">
            <v>税別単価</v>
          </cell>
          <cell r="Z2" t="str">
            <v>ﾊﾞｰｼﾞﾝ資源投入量
（kg/単位）</v>
          </cell>
        </row>
        <row r="3">
          <cell r="B3" t="str">
            <v>コード</v>
          </cell>
          <cell r="F3" t="str">
            <v>資材量
（kg/単位）</v>
          </cell>
          <cell r="W3" t="str">
            <v>CO2/☆</v>
          </cell>
          <cell r="X3" t="str">
            <v>千円/☆</v>
          </cell>
          <cell r="Z3" t="str">
            <v>基準</v>
          </cell>
          <cell r="AA3" t="str">
            <v>対策</v>
          </cell>
        </row>
        <row r="5">
          <cell r="B5" t="str">
            <v>1.0-01</v>
          </cell>
          <cell r="F5">
            <v>0</v>
          </cell>
          <cell r="W5">
            <v>0</v>
          </cell>
          <cell r="X5">
            <v>0</v>
          </cell>
          <cell r="AU5">
            <v>0</v>
          </cell>
          <cell r="AV5">
            <v>0</v>
          </cell>
          <cell r="AW5">
            <v>0</v>
          </cell>
          <cell r="AX5">
            <v>0</v>
          </cell>
          <cell r="AY5">
            <v>0</v>
          </cell>
          <cell r="AZ5">
            <v>0</v>
          </cell>
          <cell r="BM5">
            <v>0</v>
          </cell>
          <cell r="BN5">
            <v>0</v>
          </cell>
          <cell r="BO5">
            <v>0</v>
          </cell>
          <cell r="BP5">
            <v>0</v>
          </cell>
          <cell r="BQ5">
            <v>0</v>
          </cell>
          <cell r="BR5">
            <v>0</v>
          </cell>
        </row>
        <row r="7">
          <cell r="B7" t="str">
            <v>2.1-01</v>
          </cell>
          <cell r="F7">
            <v>2000</v>
          </cell>
          <cell r="W7">
            <v>0</v>
          </cell>
          <cell r="X7">
            <v>0</v>
          </cell>
          <cell r="AS7">
            <v>101</v>
          </cell>
          <cell r="AU7">
            <v>0</v>
          </cell>
          <cell r="AV7">
            <v>0</v>
          </cell>
          <cell r="AW7">
            <v>0</v>
          </cell>
          <cell r="AX7">
            <v>0</v>
          </cell>
          <cell r="AY7">
            <v>0</v>
          </cell>
          <cell r="AZ7">
            <v>0</v>
          </cell>
          <cell r="BM7">
            <v>0</v>
          </cell>
          <cell r="BN7">
            <v>0</v>
          </cell>
          <cell r="BO7">
            <v>0</v>
          </cell>
          <cell r="BP7">
            <v>0</v>
          </cell>
          <cell r="BQ7">
            <v>0</v>
          </cell>
          <cell r="BR7">
            <v>0</v>
          </cell>
        </row>
        <row r="8">
          <cell r="B8" t="str">
            <v>2.1-02</v>
          </cell>
          <cell r="F8">
            <v>2000</v>
          </cell>
          <cell r="W8">
            <v>0</v>
          </cell>
          <cell r="X8">
            <v>0</v>
          </cell>
          <cell r="AS8">
            <v>311</v>
          </cell>
          <cell r="AU8">
            <v>320</v>
          </cell>
          <cell r="AV8">
            <v>0</v>
          </cell>
          <cell r="AW8">
            <v>0</v>
          </cell>
          <cell r="AX8">
            <v>0</v>
          </cell>
          <cell r="AY8">
            <v>0</v>
          </cell>
          <cell r="AZ8">
            <v>0</v>
          </cell>
          <cell r="BM8">
            <v>0</v>
          </cell>
          <cell r="BN8">
            <v>0</v>
          </cell>
          <cell r="BO8">
            <v>0</v>
          </cell>
          <cell r="BP8">
            <v>0</v>
          </cell>
          <cell r="BQ8">
            <v>0</v>
          </cell>
          <cell r="BR8">
            <v>0</v>
          </cell>
        </row>
        <row r="10">
          <cell r="B10" t="str">
            <v>2.1-11</v>
          </cell>
          <cell r="F10">
            <v>1740</v>
          </cell>
          <cell r="W10">
            <v>22.268417681101802</v>
          </cell>
          <cell r="X10">
            <v>4.1769745704180909</v>
          </cell>
          <cell r="Z10">
            <v>1740</v>
          </cell>
          <cell r="AA10">
            <v>1740</v>
          </cell>
          <cell r="AS10">
            <v>101</v>
          </cell>
          <cell r="AU10">
            <v>0</v>
          </cell>
          <cell r="AV10">
            <v>0</v>
          </cell>
          <cell r="AW10">
            <v>0</v>
          </cell>
          <cell r="AX10">
            <v>0</v>
          </cell>
          <cell r="AY10">
            <v>0</v>
          </cell>
          <cell r="AZ10">
            <v>0</v>
          </cell>
          <cell r="BM10">
            <v>0</v>
          </cell>
          <cell r="BN10">
            <v>0</v>
          </cell>
          <cell r="BO10">
            <v>0</v>
          </cell>
          <cell r="BP10">
            <v>0</v>
          </cell>
          <cell r="BQ10">
            <v>0</v>
          </cell>
          <cell r="BR10">
            <v>0</v>
          </cell>
        </row>
        <row r="11">
          <cell r="B11" t="str">
            <v>2.1-12</v>
          </cell>
          <cell r="F11">
            <v>1740</v>
          </cell>
          <cell r="W11">
            <v>22.268417681101802</v>
          </cell>
          <cell r="X11">
            <v>4.1769745704180909</v>
          </cell>
          <cell r="Z11">
            <v>1740</v>
          </cell>
          <cell r="AA11">
            <v>1740</v>
          </cell>
          <cell r="AS11">
            <v>102</v>
          </cell>
          <cell r="AU11">
            <v>0</v>
          </cell>
          <cell r="AV11">
            <v>0</v>
          </cell>
          <cell r="AW11">
            <v>0</v>
          </cell>
          <cell r="AX11">
            <v>0</v>
          </cell>
          <cell r="AY11">
            <v>0</v>
          </cell>
          <cell r="AZ11">
            <v>0</v>
          </cell>
          <cell r="BM11">
            <v>0</v>
          </cell>
          <cell r="BN11">
            <v>0</v>
          </cell>
          <cell r="BO11">
            <v>0</v>
          </cell>
          <cell r="BP11">
            <v>0</v>
          </cell>
          <cell r="BQ11">
            <v>0</v>
          </cell>
          <cell r="BR11">
            <v>0</v>
          </cell>
        </row>
        <row r="12">
          <cell r="B12" t="str">
            <v>2.1-13</v>
          </cell>
          <cell r="F12">
            <v>2020</v>
          </cell>
          <cell r="W12">
            <v>25.851841215991744</v>
          </cell>
          <cell r="X12">
            <v>4.8491313978416919</v>
          </cell>
          <cell r="Z12">
            <v>2020</v>
          </cell>
          <cell r="AA12">
            <v>2020</v>
          </cell>
          <cell r="AS12">
            <v>102</v>
          </cell>
          <cell r="AU12">
            <v>0</v>
          </cell>
          <cell r="AV12">
            <v>0</v>
          </cell>
          <cell r="AW12">
            <v>0</v>
          </cell>
          <cell r="AX12">
            <v>0</v>
          </cell>
          <cell r="AY12">
            <v>0</v>
          </cell>
          <cell r="AZ12">
            <v>0</v>
          </cell>
          <cell r="BM12">
            <v>0</v>
          </cell>
          <cell r="BN12">
            <v>0</v>
          </cell>
          <cell r="BO12">
            <v>0</v>
          </cell>
          <cell r="BP12">
            <v>0</v>
          </cell>
          <cell r="BQ12">
            <v>0</v>
          </cell>
          <cell r="BR12">
            <v>0</v>
          </cell>
        </row>
        <row r="13">
          <cell r="B13" t="str">
            <v>2.1-14</v>
          </cell>
          <cell r="F13">
            <v>1650</v>
          </cell>
          <cell r="W13">
            <v>19.047529158485133</v>
          </cell>
          <cell r="X13">
            <v>3.1187091653831542</v>
          </cell>
          <cell r="Z13">
            <v>1650</v>
          </cell>
          <cell r="AA13">
            <v>1650</v>
          </cell>
          <cell r="AS13">
            <v>102</v>
          </cell>
          <cell r="AU13">
            <v>0</v>
          </cell>
          <cell r="AV13">
            <v>0</v>
          </cell>
          <cell r="AW13">
            <v>0</v>
          </cell>
          <cell r="AX13">
            <v>0</v>
          </cell>
          <cell r="AY13">
            <v>0</v>
          </cell>
          <cell r="AZ13">
            <v>0</v>
          </cell>
          <cell r="BM13">
            <v>0</v>
          </cell>
          <cell r="BN13">
            <v>0</v>
          </cell>
          <cell r="BO13">
            <v>0</v>
          </cell>
          <cell r="BP13">
            <v>0</v>
          </cell>
          <cell r="BQ13">
            <v>0</v>
          </cell>
          <cell r="BR13">
            <v>0</v>
          </cell>
        </row>
        <row r="14">
          <cell r="B14" t="str">
            <v>2.1-31</v>
          </cell>
          <cell r="F14">
            <v>80</v>
          </cell>
          <cell r="W14">
            <v>61.092584720068537</v>
          </cell>
          <cell r="X14">
            <v>0.67608056951529782</v>
          </cell>
          <cell r="Z14">
            <v>80</v>
          </cell>
          <cell r="AA14">
            <v>80</v>
          </cell>
          <cell r="AS14">
            <v>101</v>
          </cell>
          <cell r="AU14">
            <v>0</v>
          </cell>
          <cell r="AV14">
            <v>0</v>
          </cell>
          <cell r="AW14">
            <v>0</v>
          </cell>
          <cell r="AX14">
            <v>0</v>
          </cell>
          <cell r="AY14">
            <v>0</v>
          </cell>
          <cell r="AZ14">
            <v>0</v>
          </cell>
          <cell r="BM14">
            <v>0</v>
          </cell>
          <cell r="BN14">
            <v>0</v>
          </cell>
          <cell r="BO14">
            <v>0</v>
          </cell>
          <cell r="BP14">
            <v>0</v>
          </cell>
          <cell r="BQ14">
            <v>0</v>
          </cell>
          <cell r="BR14">
            <v>0</v>
          </cell>
        </row>
        <row r="16">
          <cell r="B16" t="str">
            <v>2.2-01</v>
          </cell>
          <cell r="F16">
            <v>300</v>
          </cell>
          <cell r="W16">
            <v>240.14698103972034</v>
          </cell>
          <cell r="X16">
            <v>2.5353021356823664</v>
          </cell>
          <cell r="Z16">
            <v>252.0281288218508</v>
          </cell>
          <cell r="AA16">
            <v>252.0281288218508</v>
          </cell>
          <cell r="AS16">
            <v>211</v>
          </cell>
          <cell r="AU16">
            <v>0</v>
          </cell>
          <cell r="AV16">
            <v>0</v>
          </cell>
          <cell r="AW16">
            <v>0</v>
          </cell>
          <cell r="AX16">
            <v>0</v>
          </cell>
          <cell r="AY16">
            <v>0</v>
          </cell>
          <cell r="AZ16">
            <v>0</v>
          </cell>
          <cell r="BK16">
            <v>211</v>
          </cell>
          <cell r="BM16">
            <v>0</v>
          </cell>
          <cell r="BN16">
            <v>0</v>
          </cell>
          <cell r="BO16">
            <v>0</v>
          </cell>
          <cell r="BP16">
            <v>0</v>
          </cell>
          <cell r="BQ16">
            <v>0</v>
          </cell>
          <cell r="BR16">
            <v>0</v>
          </cell>
        </row>
        <row r="17">
          <cell r="B17" t="str">
            <v>2.2-01</v>
          </cell>
          <cell r="F17">
            <v>1807</v>
          </cell>
          <cell r="W17">
            <v>23.125879741236179</v>
          </cell>
          <cell r="X17">
            <v>4.3378120969801675</v>
          </cell>
          <cell r="Z17">
            <v>1807</v>
          </cell>
          <cell r="AA17">
            <v>1807</v>
          </cell>
          <cell r="AS17">
            <v>211</v>
          </cell>
          <cell r="AU17">
            <v>0</v>
          </cell>
          <cell r="AV17">
            <v>0</v>
          </cell>
          <cell r="AW17">
            <v>0</v>
          </cell>
          <cell r="AX17">
            <v>0</v>
          </cell>
          <cell r="AY17">
            <v>0</v>
          </cell>
          <cell r="AZ17">
            <v>0</v>
          </cell>
          <cell r="BK17">
            <v>211</v>
          </cell>
          <cell r="BM17">
            <v>0</v>
          </cell>
          <cell r="BN17">
            <v>0</v>
          </cell>
          <cell r="BO17">
            <v>0</v>
          </cell>
          <cell r="BP17">
            <v>0</v>
          </cell>
          <cell r="BQ17">
            <v>0</v>
          </cell>
          <cell r="BR17">
            <v>0</v>
          </cell>
        </row>
        <row r="18">
          <cell r="B18" t="str">
            <v>2.2-01</v>
          </cell>
          <cell r="F18">
            <v>177</v>
          </cell>
          <cell r="W18">
            <v>0</v>
          </cell>
          <cell r="X18">
            <v>0</v>
          </cell>
          <cell r="Z18">
            <v>0</v>
          </cell>
          <cell r="AA18">
            <v>0</v>
          </cell>
          <cell r="AS18">
            <v>211</v>
          </cell>
          <cell r="AU18">
            <v>0</v>
          </cell>
          <cell r="AV18">
            <v>0</v>
          </cell>
          <cell r="AW18">
            <v>0</v>
          </cell>
          <cell r="AX18">
            <v>0</v>
          </cell>
          <cell r="AY18">
            <v>0</v>
          </cell>
          <cell r="AZ18">
            <v>0</v>
          </cell>
          <cell r="BK18">
            <v>211</v>
          </cell>
          <cell r="BM18">
            <v>0</v>
          </cell>
          <cell r="BN18">
            <v>0</v>
          </cell>
          <cell r="BO18">
            <v>0</v>
          </cell>
          <cell r="BP18">
            <v>0</v>
          </cell>
          <cell r="BQ18">
            <v>0</v>
          </cell>
          <cell r="BR18">
            <v>0</v>
          </cell>
        </row>
        <row r="19">
          <cell r="B19" t="str">
            <v>2.2-01</v>
          </cell>
          <cell r="W19">
            <v>47.925014011546658</v>
          </cell>
          <cell r="X19">
            <v>10.06918137311014</v>
          </cell>
          <cell r="Z19">
            <v>0</v>
          </cell>
          <cell r="AA19">
            <v>0</v>
          </cell>
          <cell r="AS19">
            <v>211</v>
          </cell>
          <cell r="AU19">
            <v>0</v>
          </cell>
          <cell r="AV19">
            <v>0</v>
          </cell>
          <cell r="AW19">
            <v>0</v>
          </cell>
          <cell r="AX19">
            <v>0</v>
          </cell>
          <cell r="AY19">
            <v>0</v>
          </cell>
          <cell r="AZ19">
            <v>0</v>
          </cell>
          <cell r="BK19">
            <v>211</v>
          </cell>
          <cell r="BM19">
            <v>0</v>
          </cell>
          <cell r="BN19">
            <v>0</v>
          </cell>
          <cell r="BO19">
            <v>0</v>
          </cell>
          <cell r="BP19">
            <v>0</v>
          </cell>
          <cell r="BQ19">
            <v>0</v>
          </cell>
          <cell r="BR19">
            <v>0</v>
          </cell>
        </row>
        <row r="20">
          <cell r="B20" t="str">
            <v>2.2-01</v>
          </cell>
          <cell r="F20">
            <v>100</v>
          </cell>
          <cell r="W20">
            <v>90.239853105529619</v>
          </cell>
          <cell r="X20">
            <v>8.5300882791547465</v>
          </cell>
          <cell r="Z20">
            <v>2.5000000000000022</v>
          </cell>
          <cell r="AA20">
            <v>2.5000000000000022</v>
          </cell>
          <cell r="AS20">
            <v>253</v>
          </cell>
          <cell r="AU20">
            <v>0</v>
          </cell>
          <cell r="AV20">
            <v>0</v>
          </cell>
          <cell r="AW20">
            <v>0</v>
          </cell>
          <cell r="AX20">
            <v>0</v>
          </cell>
          <cell r="AY20">
            <v>0</v>
          </cell>
          <cell r="AZ20">
            <v>0</v>
          </cell>
          <cell r="BK20">
            <v>253</v>
          </cell>
          <cell r="BM20">
            <v>0</v>
          </cell>
          <cell r="BN20">
            <v>0</v>
          </cell>
          <cell r="BO20">
            <v>0</v>
          </cell>
          <cell r="BP20">
            <v>0</v>
          </cell>
          <cell r="BQ20">
            <v>0</v>
          </cell>
          <cell r="BR20">
            <v>0</v>
          </cell>
        </row>
        <row r="21">
          <cell r="B21" t="str">
            <v>2.2-02</v>
          </cell>
          <cell r="F21">
            <v>322</v>
          </cell>
          <cell r="W21">
            <v>257.75775964929989</v>
          </cell>
          <cell r="X21">
            <v>2.7212242922990741</v>
          </cell>
          <cell r="Z21">
            <v>270.51019160211985</v>
          </cell>
          <cell r="AA21">
            <v>270.51019160211985</v>
          </cell>
          <cell r="AS21">
            <v>211</v>
          </cell>
          <cell r="AU21">
            <v>0</v>
          </cell>
          <cell r="AV21">
            <v>0</v>
          </cell>
          <cell r="AW21">
            <v>0</v>
          </cell>
          <cell r="AX21">
            <v>0</v>
          </cell>
          <cell r="AY21">
            <v>0</v>
          </cell>
          <cell r="AZ21">
            <v>0</v>
          </cell>
          <cell r="BK21">
            <v>211</v>
          </cell>
          <cell r="BM21">
            <v>0</v>
          </cell>
          <cell r="BN21">
            <v>0</v>
          </cell>
          <cell r="BO21">
            <v>0</v>
          </cell>
          <cell r="BP21">
            <v>0</v>
          </cell>
          <cell r="BQ21">
            <v>0</v>
          </cell>
          <cell r="BR21">
            <v>0</v>
          </cell>
        </row>
        <row r="22">
          <cell r="B22" t="str">
            <v>2.2-02</v>
          </cell>
          <cell r="F22">
            <v>1787</v>
          </cell>
          <cell r="W22">
            <v>22.869920917315472</v>
          </cell>
          <cell r="X22">
            <v>4.2898008950213384</v>
          </cell>
          <cell r="Z22">
            <v>1787</v>
          </cell>
          <cell r="AA22">
            <v>1787</v>
          </cell>
          <cell r="AS22">
            <v>211</v>
          </cell>
          <cell r="AU22">
            <v>0</v>
          </cell>
          <cell r="AV22">
            <v>0</v>
          </cell>
          <cell r="AW22">
            <v>0</v>
          </cell>
          <cell r="AX22">
            <v>0</v>
          </cell>
          <cell r="AY22">
            <v>0</v>
          </cell>
          <cell r="AZ22">
            <v>0</v>
          </cell>
          <cell r="BK22">
            <v>211</v>
          </cell>
          <cell r="BM22">
            <v>0</v>
          </cell>
          <cell r="BN22">
            <v>0</v>
          </cell>
          <cell r="BO22">
            <v>0</v>
          </cell>
          <cell r="BP22">
            <v>0</v>
          </cell>
          <cell r="BQ22">
            <v>0</v>
          </cell>
          <cell r="BR22">
            <v>0</v>
          </cell>
        </row>
        <row r="23">
          <cell r="B23" t="str">
            <v>2.2-02</v>
          </cell>
          <cell r="F23">
            <v>178</v>
          </cell>
          <cell r="W23">
            <v>0</v>
          </cell>
          <cell r="X23">
            <v>0</v>
          </cell>
          <cell r="Z23">
            <v>0</v>
          </cell>
          <cell r="AA23">
            <v>0</v>
          </cell>
          <cell r="AS23">
            <v>211</v>
          </cell>
          <cell r="AU23">
            <v>0</v>
          </cell>
          <cell r="AV23">
            <v>0</v>
          </cell>
          <cell r="AW23">
            <v>0</v>
          </cell>
          <cell r="AX23">
            <v>0</v>
          </cell>
          <cell r="AY23">
            <v>0</v>
          </cell>
          <cell r="AZ23">
            <v>0</v>
          </cell>
          <cell r="BK23">
            <v>211</v>
          </cell>
          <cell r="BM23">
            <v>0</v>
          </cell>
          <cell r="BN23">
            <v>0</v>
          </cell>
          <cell r="BO23">
            <v>0</v>
          </cell>
          <cell r="BP23">
            <v>0</v>
          </cell>
          <cell r="BQ23">
            <v>0</v>
          </cell>
          <cell r="BR23">
            <v>0</v>
          </cell>
        </row>
        <row r="24">
          <cell r="B24" t="str">
            <v>2.2-02</v>
          </cell>
          <cell r="W24">
            <v>47.925014011546658</v>
          </cell>
          <cell r="X24">
            <v>10.06918137311014</v>
          </cell>
          <cell r="Z24">
            <v>0</v>
          </cell>
          <cell r="AA24">
            <v>0</v>
          </cell>
          <cell r="AS24">
            <v>211</v>
          </cell>
          <cell r="AU24">
            <v>0</v>
          </cell>
          <cell r="AV24">
            <v>0</v>
          </cell>
          <cell r="AW24">
            <v>0</v>
          </cell>
          <cell r="AX24">
            <v>0</v>
          </cell>
          <cell r="AY24">
            <v>0</v>
          </cell>
          <cell r="AZ24">
            <v>0</v>
          </cell>
          <cell r="BK24">
            <v>211</v>
          </cell>
          <cell r="BM24">
            <v>0</v>
          </cell>
          <cell r="BN24">
            <v>0</v>
          </cell>
          <cell r="BO24">
            <v>0</v>
          </cell>
          <cell r="BP24">
            <v>0</v>
          </cell>
          <cell r="BQ24">
            <v>0</v>
          </cell>
          <cell r="BR24">
            <v>0</v>
          </cell>
        </row>
        <row r="25">
          <cell r="B25" t="str">
            <v>2.2-02</v>
          </cell>
          <cell r="F25">
            <v>100</v>
          </cell>
          <cell r="W25">
            <v>90.239853105529619</v>
          </cell>
          <cell r="X25">
            <v>8.5300882791547465</v>
          </cell>
          <cell r="Z25">
            <v>2.5000000000000022</v>
          </cell>
          <cell r="AA25">
            <v>2.5000000000000022</v>
          </cell>
          <cell r="AS25">
            <v>253</v>
          </cell>
          <cell r="AU25">
            <v>0</v>
          </cell>
          <cell r="AV25">
            <v>0</v>
          </cell>
          <cell r="AW25">
            <v>0</v>
          </cell>
          <cell r="AX25">
            <v>0</v>
          </cell>
          <cell r="AY25">
            <v>0</v>
          </cell>
          <cell r="AZ25">
            <v>0</v>
          </cell>
          <cell r="BK25">
            <v>253</v>
          </cell>
          <cell r="BM25">
            <v>0</v>
          </cell>
          <cell r="BN25">
            <v>0</v>
          </cell>
          <cell r="BO25">
            <v>0</v>
          </cell>
          <cell r="BP25">
            <v>0</v>
          </cell>
          <cell r="BQ25">
            <v>0</v>
          </cell>
          <cell r="BR25">
            <v>0</v>
          </cell>
        </row>
        <row r="26">
          <cell r="B26" t="str">
            <v>2.2-03</v>
          </cell>
          <cell r="F26">
            <v>348</v>
          </cell>
          <cell r="W26">
            <v>278.57049800607564</v>
          </cell>
          <cell r="X26">
            <v>2.9409504773915454</v>
          </cell>
          <cell r="Z26">
            <v>292.35262943334692</v>
          </cell>
          <cell r="AA26">
            <v>292.35262943334692</v>
          </cell>
          <cell r="AS26">
            <v>211</v>
          </cell>
          <cell r="AU26">
            <v>0</v>
          </cell>
          <cell r="AV26">
            <v>0</v>
          </cell>
          <cell r="AW26">
            <v>0</v>
          </cell>
          <cell r="AX26">
            <v>0</v>
          </cell>
          <cell r="AY26">
            <v>0</v>
          </cell>
          <cell r="AZ26">
            <v>0</v>
          </cell>
          <cell r="BK26">
            <v>211</v>
          </cell>
          <cell r="BM26">
            <v>0</v>
          </cell>
          <cell r="BN26">
            <v>0</v>
          </cell>
          <cell r="BO26">
            <v>0</v>
          </cell>
          <cell r="BP26">
            <v>0</v>
          </cell>
          <cell r="BQ26">
            <v>0</v>
          </cell>
          <cell r="BR26">
            <v>0</v>
          </cell>
        </row>
        <row r="27">
          <cell r="B27" t="str">
            <v>2.2-03</v>
          </cell>
          <cell r="F27">
            <v>1758</v>
          </cell>
          <cell r="W27">
            <v>22.498780622630438</v>
          </cell>
          <cell r="X27">
            <v>4.2201846521810378</v>
          </cell>
          <cell r="Z27">
            <v>1758</v>
          </cell>
          <cell r="AA27">
            <v>1758</v>
          </cell>
          <cell r="AS27">
            <v>211</v>
          </cell>
          <cell r="AU27">
            <v>0</v>
          </cell>
          <cell r="AV27">
            <v>0</v>
          </cell>
          <cell r="AW27">
            <v>0</v>
          </cell>
          <cell r="AX27">
            <v>0</v>
          </cell>
          <cell r="AY27">
            <v>0</v>
          </cell>
          <cell r="AZ27">
            <v>0</v>
          </cell>
          <cell r="BK27">
            <v>211</v>
          </cell>
          <cell r="BM27">
            <v>0</v>
          </cell>
          <cell r="BN27">
            <v>0</v>
          </cell>
          <cell r="BO27">
            <v>0</v>
          </cell>
          <cell r="BP27">
            <v>0</v>
          </cell>
          <cell r="BQ27">
            <v>0</v>
          </cell>
          <cell r="BR27">
            <v>0</v>
          </cell>
        </row>
        <row r="28">
          <cell r="B28" t="str">
            <v>2.2-03</v>
          </cell>
          <cell r="F28">
            <v>181</v>
          </cell>
          <cell r="W28">
            <v>0</v>
          </cell>
          <cell r="X28">
            <v>0</v>
          </cell>
          <cell r="Z28">
            <v>0</v>
          </cell>
          <cell r="AA28">
            <v>0</v>
          </cell>
          <cell r="AS28">
            <v>211</v>
          </cell>
          <cell r="AU28">
            <v>0</v>
          </cell>
          <cell r="AV28">
            <v>0</v>
          </cell>
          <cell r="AW28">
            <v>0</v>
          </cell>
          <cell r="AX28">
            <v>0</v>
          </cell>
          <cell r="AY28">
            <v>0</v>
          </cell>
          <cell r="AZ28">
            <v>0</v>
          </cell>
          <cell r="BK28">
            <v>211</v>
          </cell>
          <cell r="BM28">
            <v>0</v>
          </cell>
          <cell r="BN28">
            <v>0</v>
          </cell>
          <cell r="BO28">
            <v>0</v>
          </cell>
          <cell r="BP28">
            <v>0</v>
          </cell>
          <cell r="BQ28">
            <v>0</v>
          </cell>
          <cell r="BR28">
            <v>0</v>
          </cell>
        </row>
        <row r="29">
          <cell r="B29" t="str">
            <v>2.2-03</v>
          </cell>
          <cell r="W29">
            <v>47.925014011546658</v>
          </cell>
          <cell r="X29">
            <v>10.06918137311014</v>
          </cell>
          <cell r="Z29">
            <v>0</v>
          </cell>
          <cell r="AA29">
            <v>0</v>
          </cell>
          <cell r="AS29">
            <v>211</v>
          </cell>
          <cell r="AU29">
            <v>0</v>
          </cell>
          <cell r="AV29">
            <v>0</v>
          </cell>
          <cell r="AW29">
            <v>0</v>
          </cell>
          <cell r="AX29">
            <v>0</v>
          </cell>
          <cell r="AY29">
            <v>0</v>
          </cell>
          <cell r="AZ29">
            <v>0</v>
          </cell>
          <cell r="BK29">
            <v>211</v>
          </cell>
          <cell r="BM29">
            <v>0</v>
          </cell>
          <cell r="BN29">
            <v>0</v>
          </cell>
          <cell r="BO29">
            <v>0</v>
          </cell>
          <cell r="BP29">
            <v>0</v>
          </cell>
          <cell r="BQ29">
            <v>0</v>
          </cell>
          <cell r="BR29">
            <v>0</v>
          </cell>
        </row>
        <row r="30">
          <cell r="B30" t="str">
            <v>2.2-03</v>
          </cell>
          <cell r="F30">
            <v>100</v>
          </cell>
          <cell r="W30">
            <v>90.239853105529619</v>
          </cell>
          <cell r="X30">
            <v>8.5300882791547465</v>
          </cell>
          <cell r="Z30">
            <v>2.5000000000000022</v>
          </cell>
          <cell r="AA30">
            <v>2.5000000000000022</v>
          </cell>
          <cell r="AS30">
            <v>253</v>
          </cell>
          <cell r="AU30">
            <v>0</v>
          </cell>
          <cell r="AV30">
            <v>0</v>
          </cell>
          <cell r="AW30">
            <v>0</v>
          </cell>
          <cell r="AX30">
            <v>0</v>
          </cell>
          <cell r="AY30">
            <v>0</v>
          </cell>
          <cell r="AZ30">
            <v>0</v>
          </cell>
          <cell r="BK30">
            <v>253</v>
          </cell>
          <cell r="BM30">
            <v>0</v>
          </cell>
          <cell r="BN30">
            <v>0</v>
          </cell>
          <cell r="BO30">
            <v>0</v>
          </cell>
          <cell r="BP30">
            <v>0</v>
          </cell>
          <cell r="BQ30">
            <v>0</v>
          </cell>
          <cell r="BR30">
            <v>0</v>
          </cell>
        </row>
        <row r="31">
          <cell r="B31" t="str">
            <v>2.2-04</v>
          </cell>
          <cell r="F31">
            <v>350</v>
          </cell>
          <cell r="W31">
            <v>280.17147787967377</v>
          </cell>
          <cell r="X31">
            <v>2.9578524916294278</v>
          </cell>
          <cell r="Z31">
            <v>294.03281695882595</v>
          </cell>
          <cell r="AA31">
            <v>294.03281695882595</v>
          </cell>
          <cell r="AS31">
            <v>211</v>
          </cell>
          <cell r="AU31">
            <v>0</v>
          </cell>
          <cell r="AV31">
            <v>0</v>
          </cell>
          <cell r="AW31">
            <v>0</v>
          </cell>
          <cell r="AX31">
            <v>0</v>
          </cell>
          <cell r="AY31">
            <v>0</v>
          </cell>
          <cell r="AZ31">
            <v>0</v>
          </cell>
          <cell r="BK31">
            <v>211</v>
          </cell>
          <cell r="BM31">
            <v>0</v>
          </cell>
          <cell r="BN31">
            <v>0</v>
          </cell>
          <cell r="BO31">
            <v>0</v>
          </cell>
          <cell r="BP31">
            <v>0</v>
          </cell>
          <cell r="BQ31">
            <v>0</v>
          </cell>
          <cell r="BR31">
            <v>0</v>
          </cell>
        </row>
        <row r="32">
          <cell r="B32" t="str">
            <v>2.2-04</v>
          </cell>
          <cell r="F32">
            <v>1762</v>
          </cell>
          <cell r="W32">
            <v>22.549972387414581</v>
          </cell>
          <cell r="X32">
            <v>4.229786892572803</v>
          </cell>
          <cell r="Z32">
            <v>1762</v>
          </cell>
          <cell r="AA32">
            <v>1762</v>
          </cell>
          <cell r="AS32">
            <v>211</v>
          </cell>
          <cell r="AU32">
            <v>0</v>
          </cell>
          <cell r="AV32">
            <v>0</v>
          </cell>
          <cell r="AW32">
            <v>0</v>
          </cell>
          <cell r="AX32">
            <v>0</v>
          </cell>
          <cell r="AY32">
            <v>0</v>
          </cell>
          <cell r="AZ32">
            <v>0</v>
          </cell>
          <cell r="BK32">
            <v>211</v>
          </cell>
          <cell r="BM32">
            <v>0</v>
          </cell>
          <cell r="BN32">
            <v>0</v>
          </cell>
          <cell r="BO32">
            <v>0</v>
          </cell>
          <cell r="BP32">
            <v>0</v>
          </cell>
          <cell r="BQ32">
            <v>0</v>
          </cell>
          <cell r="BR32">
            <v>0</v>
          </cell>
        </row>
        <row r="33">
          <cell r="B33" t="str">
            <v>2.2-04</v>
          </cell>
          <cell r="F33">
            <v>175</v>
          </cell>
          <cell r="W33">
            <v>0</v>
          </cell>
          <cell r="X33">
            <v>0</v>
          </cell>
          <cell r="Z33">
            <v>0</v>
          </cell>
          <cell r="AA33">
            <v>0</v>
          </cell>
          <cell r="AS33">
            <v>211</v>
          </cell>
          <cell r="AU33">
            <v>0</v>
          </cell>
          <cell r="AV33">
            <v>0</v>
          </cell>
          <cell r="AW33">
            <v>0</v>
          </cell>
          <cell r="AX33">
            <v>0</v>
          </cell>
          <cell r="AY33">
            <v>0</v>
          </cell>
          <cell r="AZ33">
            <v>0</v>
          </cell>
          <cell r="BK33">
            <v>211</v>
          </cell>
          <cell r="BM33">
            <v>0</v>
          </cell>
          <cell r="BN33">
            <v>0</v>
          </cell>
          <cell r="BO33">
            <v>0</v>
          </cell>
          <cell r="BP33">
            <v>0</v>
          </cell>
          <cell r="BQ33">
            <v>0</v>
          </cell>
          <cell r="BR33">
            <v>0</v>
          </cell>
        </row>
        <row r="34">
          <cell r="B34" t="str">
            <v>2.2-04</v>
          </cell>
          <cell r="W34">
            <v>47.925014011546658</v>
          </cell>
          <cell r="X34">
            <v>10.06918137311014</v>
          </cell>
          <cell r="Z34">
            <v>0</v>
          </cell>
          <cell r="AA34">
            <v>0</v>
          </cell>
          <cell r="AS34">
            <v>211</v>
          </cell>
          <cell r="AU34">
            <v>0</v>
          </cell>
          <cell r="AV34">
            <v>0</v>
          </cell>
          <cell r="AW34">
            <v>0</v>
          </cell>
          <cell r="AX34">
            <v>0</v>
          </cell>
          <cell r="AY34">
            <v>0</v>
          </cell>
          <cell r="AZ34">
            <v>0</v>
          </cell>
          <cell r="BK34">
            <v>211</v>
          </cell>
          <cell r="BM34">
            <v>0</v>
          </cell>
          <cell r="BN34">
            <v>0</v>
          </cell>
          <cell r="BO34">
            <v>0</v>
          </cell>
          <cell r="BP34">
            <v>0</v>
          </cell>
          <cell r="BQ34">
            <v>0</v>
          </cell>
          <cell r="BR34">
            <v>0</v>
          </cell>
        </row>
        <row r="35">
          <cell r="B35" t="str">
            <v>2.2-04</v>
          </cell>
          <cell r="F35">
            <v>100</v>
          </cell>
          <cell r="W35">
            <v>90.239853105529619</v>
          </cell>
          <cell r="X35">
            <v>8.5300882791547465</v>
          </cell>
          <cell r="Z35">
            <v>2.5000000000000022</v>
          </cell>
          <cell r="AA35">
            <v>2.5000000000000022</v>
          </cell>
          <cell r="AS35">
            <v>253</v>
          </cell>
          <cell r="AU35">
            <v>0</v>
          </cell>
          <cell r="AV35">
            <v>0</v>
          </cell>
          <cell r="AW35">
            <v>0</v>
          </cell>
          <cell r="AX35">
            <v>0</v>
          </cell>
          <cell r="AY35">
            <v>0</v>
          </cell>
          <cell r="AZ35">
            <v>0</v>
          </cell>
          <cell r="BK35">
            <v>253</v>
          </cell>
          <cell r="BM35">
            <v>0</v>
          </cell>
          <cell r="BN35">
            <v>0</v>
          </cell>
          <cell r="BO35">
            <v>0</v>
          </cell>
          <cell r="BP35">
            <v>0</v>
          </cell>
          <cell r="BQ35">
            <v>0</v>
          </cell>
          <cell r="BR35">
            <v>0</v>
          </cell>
        </row>
        <row r="36">
          <cell r="B36" t="str">
            <v>2.2-05</v>
          </cell>
          <cell r="F36">
            <v>300</v>
          </cell>
          <cell r="W36">
            <v>240.14698103972034</v>
          </cell>
          <cell r="X36">
            <v>2.5353021356823664</v>
          </cell>
          <cell r="Z36">
            <v>252.0281288218508</v>
          </cell>
          <cell r="AA36">
            <v>252.0281288218508</v>
          </cell>
          <cell r="AS36">
            <v>211</v>
          </cell>
          <cell r="AU36">
            <v>0</v>
          </cell>
          <cell r="AV36">
            <v>0</v>
          </cell>
          <cell r="AW36">
            <v>0</v>
          </cell>
          <cell r="AX36">
            <v>0</v>
          </cell>
          <cell r="AY36">
            <v>0</v>
          </cell>
          <cell r="AZ36">
            <v>0</v>
          </cell>
          <cell r="BK36">
            <v>211</v>
          </cell>
          <cell r="BM36">
            <v>0</v>
          </cell>
          <cell r="BN36">
            <v>0</v>
          </cell>
          <cell r="BO36">
            <v>0</v>
          </cell>
          <cell r="BP36">
            <v>0</v>
          </cell>
          <cell r="BQ36">
            <v>0</v>
          </cell>
          <cell r="BR36">
            <v>0</v>
          </cell>
        </row>
        <row r="37">
          <cell r="B37" t="str">
            <v>2.2-05</v>
          </cell>
          <cell r="F37">
            <v>1807</v>
          </cell>
          <cell r="W37">
            <v>23.125879741236179</v>
          </cell>
          <cell r="X37">
            <v>4.3378120969801675</v>
          </cell>
          <cell r="Z37">
            <v>1807</v>
          </cell>
          <cell r="AA37">
            <v>1807</v>
          </cell>
          <cell r="AS37">
            <v>211</v>
          </cell>
          <cell r="AU37">
            <v>0</v>
          </cell>
          <cell r="AV37">
            <v>0</v>
          </cell>
          <cell r="AW37">
            <v>0</v>
          </cell>
          <cell r="AX37">
            <v>0</v>
          </cell>
          <cell r="AY37">
            <v>0</v>
          </cell>
          <cell r="AZ37">
            <v>0</v>
          </cell>
          <cell r="BK37">
            <v>211</v>
          </cell>
          <cell r="BM37">
            <v>0</v>
          </cell>
          <cell r="BN37">
            <v>0</v>
          </cell>
          <cell r="BO37">
            <v>0</v>
          </cell>
          <cell r="BP37">
            <v>0</v>
          </cell>
          <cell r="BQ37">
            <v>0</v>
          </cell>
          <cell r="BR37">
            <v>0</v>
          </cell>
        </row>
        <row r="38">
          <cell r="B38" t="str">
            <v>2.2-05</v>
          </cell>
          <cell r="F38">
            <v>177</v>
          </cell>
          <cell r="W38">
            <v>0</v>
          </cell>
          <cell r="X38">
            <v>0</v>
          </cell>
          <cell r="Z38">
            <v>0</v>
          </cell>
          <cell r="AA38">
            <v>0</v>
          </cell>
          <cell r="AS38">
            <v>211</v>
          </cell>
          <cell r="AU38">
            <v>0</v>
          </cell>
          <cell r="AV38">
            <v>0</v>
          </cell>
          <cell r="AW38">
            <v>0</v>
          </cell>
          <cell r="AX38">
            <v>0</v>
          </cell>
          <cell r="AY38">
            <v>0</v>
          </cell>
          <cell r="AZ38">
            <v>0</v>
          </cell>
          <cell r="BK38">
            <v>211</v>
          </cell>
          <cell r="BM38">
            <v>0</v>
          </cell>
          <cell r="BN38">
            <v>0</v>
          </cell>
          <cell r="BO38">
            <v>0</v>
          </cell>
          <cell r="BP38">
            <v>0</v>
          </cell>
          <cell r="BQ38">
            <v>0</v>
          </cell>
          <cell r="BR38">
            <v>0</v>
          </cell>
        </row>
        <row r="39">
          <cell r="B39" t="str">
            <v>2.2-05</v>
          </cell>
          <cell r="W39">
            <v>47.925014011546658</v>
          </cell>
          <cell r="X39">
            <v>10.06918137311014</v>
          </cell>
          <cell r="Z39">
            <v>0</v>
          </cell>
          <cell r="AA39">
            <v>0</v>
          </cell>
          <cell r="AS39">
            <v>211</v>
          </cell>
          <cell r="AU39">
            <v>0</v>
          </cell>
          <cell r="AV39">
            <v>0</v>
          </cell>
          <cell r="AW39">
            <v>0</v>
          </cell>
          <cell r="AX39">
            <v>0</v>
          </cell>
          <cell r="AY39">
            <v>0</v>
          </cell>
          <cell r="AZ39">
            <v>0</v>
          </cell>
          <cell r="BK39">
            <v>211</v>
          </cell>
          <cell r="BM39">
            <v>0</v>
          </cell>
          <cell r="BN39">
            <v>0</v>
          </cell>
          <cell r="BO39">
            <v>0</v>
          </cell>
          <cell r="BP39">
            <v>0</v>
          </cell>
          <cell r="BQ39">
            <v>0</v>
          </cell>
          <cell r="BR39">
            <v>0</v>
          </cell>
        </row>
        <row r="41">
          <cell r="B41" t="str">
            <v>2.2-11</v>
          </cell>
          <cell r="F41">
            <v>300</v>
          </cell>
          <cell r="W41">
            <v>181.49976665545012</v>
          </cell>
          <cell r="X41">
            <v>2.5353021356823664</v>
          </cell>
          <cell r="Z41">
            <v>168.62589419070827</v>
          </cell>
          <cell r="AA41">
            <v>168.62589419070827</v>
          </cell>
          <cell r="AS41">
            <v>211</v>
          </cell>
          <cell r="AU41">
            <v>0</v>
          </cell>
          <cell r="AV41">
            <v>9.4079999999999977</v>
          </cell>
          <cell r="AW41">
            <v>0</v>
          </cell>
          <cell r="AX41">
            <v>0</v>
          </cell>
          <cell r="AY41">
            <v>0</v>
          </cell>
          <cell r="AZ41">
            <v>0</v>
          </cell>
          <cell r="BK41">
            <v>211</v>
          </cell>
          <cell r="BM41">
            <v>0</v>
          </cell>
          <cell r="BN41">
            <v>0.96</v>
          </cell>
          <cell r="BO41">
            <v>0</v>
          </cell>
          <cell r="BP41">
            <v>0</v>
          </cell>
          <cell r="BQ41">
            <v>0</v>
          </cell>
          <cell r="BR41">
            <v>0</v>
          </cell>
        </row>
        <row r="42">
          <cell r="B42" t="str">
            <v>2.2-11</v>
          </cell>
          <cell r="F42">
            <v>1807</v>
          </cell>
          <cell r="W42">
            <v>23.125879741236179</v>
          </cell>
          <cell r="X42">
            <v>4.3378120969801675</v>
          </cell>
          <cell r="Z42">
            <v>1807</v>
          </cell>
          <cell r="AA42">
            <v>1807</v>
          </cell>
          <cell r="AS42">
            <v>211</v>
          </cell>
          <cell r="AU42">
            <v>0</v>
          </cell>
          <cell r="AV42">
            <v>56.667519999999989</v>
          </cell>
          <cell r="AW42">
            <v>0</v>
          </cell>
          <cell r="AX42">
            <v>0</v>
          </cell>
          <cell r="AY42">
            <v>0</v>
          </cell>
          <cell r="AZ42">
            <v>0</v>
          </cell>
          <cell r="BK42">
            <v>211</v>
          </cell>
          <cell r="BM42">
            <v>0</v>
          </cell>
          <cell r="BN42">
            <v>5.7824</v>
          </cell>
          <cell r="BO42">
            <v>0</v>
          </cell>
          <cell r="BP42">
            <v>0</v>
          </cell>
          <cell r="BQ42">
            <v>0</v>
          </cell>
          <cell r="BR42">
            <v>0</v>
          </cell>
        </row>
        <row r="43">
          <cell r="B43" t="str">
            <v>2.2-11</v>
          </cell>
          <cell r="F43">
            <v>177</v>
          </cell>
          <cell r="W43">
            <v>0</v>
          </cell>
          <cell r="X43">
            <v>0</v>
          </cell>
          <cell r="Z43">
            <v>0</v>
          </cell>
          <cell r="AA43">
            <v>0</v>
          </cell>
          <cell r="AS43">
            <v>211</v>
          </cell>
          <cell r="AU43">
            <v>0</v>
          </cell>
          <cell r="AV43">
            <v>5.6639999999999988</v>
          </cell>
          <cell r="AW43">
            <v>0</v>
          </cell>
          <cell r="AX43">
            <v>0</v>
          </cell>
          <cell r="AY43">
            <v>0</v>
          </cell>
          <cell r="AZ43">
            <v>0</v>
          </cell>
          <cell r="BK43">
            <v>211</v>
          </cell>
          <cell r="BM43">
            <v>0</v>
          </cell>
          <cell r="BN43">
            <v>0</v>
          </cell>
          <cell r="BO43">
            <v>0</v>
          </cell>
          <cell r="BP43">
            <v>0</v>
          </cell>
          <cell r="BQ43">
            <v>0</v>
          </cell>
          <cell r="BR43">
            <v>0</v>
          </cell>
        </row>
        <row r="44">
          <cell r="B44" t="str">
            <v>2.2-11</v>
          </cell>
          <cell r="W44">
            <v>47.925014011546658</v>
          </cell>
          <cell r="X44">
            <v>10.06918137311014</v>
          </cell>
          <cell r="Z44">
            <v>0</v>
          </cell>
          <cell r="AA44">
            <v>0</v>
          </cell>
          <cell r="AS44">
            <v>211</v>
          </cell>
          <cell r="AU44">
            <v>0</v>
          </cell>
          <cell r="AV44">
            <v>0</v>
          </cell>
          <cell r="AW44">
            <v>0</v>
          </cell>
          <cell r="AX44">
            <v>0</v>
          </cell>
          <cell r="AY44">
            <v>0</v>
          </cell>
          <cell r="AZ44">
            <v>0</v>
          </cell>
          <cell r="BK44">
            <v>211</v>
          </cell>
          <cell r="BM44">
            <v>0</v>
          </cell>
          <cell r="BN44">
            <v>0</v>
          </cell>
          <cell r="BO44">
            <v>0</v>
          </cell>
          <cell r="BP44">
            <v>0</v>
          </cell>
          <cell r="BQ44">
            <v>0</v>
          </cell>
          <cell r="BR44">
            <v>0</v>
          </cell>
        </row>
        <row r="45">
          <cell r="B45" t="str">
            <v>2.2-11</v>
          </cell>
          <cell r="F45">
            <v>100</v>
          </cell>
          <cell r="W45">
            <v>90.239853105529619</v>
          </cell>
          <cell r="X45">
            <v>8.5300882791547465</v>
          </cell>
          <cell r="Z45">
            <v>2.5000000000000022</v>
          </cell>
          <cell r="AA45">
            <v>2.5000000000000022</v>
          </cell>
          <cell r="AS45">
            <v>253</v>
          </cell>
          <cell r="AU45">
            <v>0</v>
          </cell>
          <cell r="AV45">
            <v>3.1679999999999993</v>
          </cell>
          <cell r="AW45">
            <v>0</v>
          </cell>
          <cell r="AX45">
            <v>0</v>
          </cell>
          <cell r="AY45">
            <v>0</v>
          </cell>
          <cell r="AZ45">
            <v>0</v>
          </cell>
          <cell r="BK45">
            <v>253</v>
          </cell>
          <cell r="BM45">
            <v>0</v>
          </cell>
          <cell r="BN45">
            <v>0.16</v>
          </cell>
          <cell r="BO45">
            <v>0</v>
          </cell>
          <cell r="BP45">
            <v>0</v>
          </cell>
          <cell r="BQ45">
            <v>0</v>
          </cell>
          <cell r="BR45">
            <v>0</v>
          </cell>
        </row>
        <row r="46">
          <cell r="B46" t="str">
            <v>2.2-12</v>
          </cell>
          <cell r="F46">
            <v>322</v>
          </cell>
          <cell r="W46">
            <v>194.80974954351646</v>
          </cell>
          <cell r="X46">
            <v>2.7212242922990741</v>
          </cell>
          <cell r="Z46">
            <v>180.99179309802687</v>
          </cell>
          <cell r="AA46">
            <v>180.99179309802687</v>
          </cell>
          <cell r="AS46">
            <v>211</v>
          </cell>
          <cell r="AU46">
            <v>0</v>
          </cell>
          <cell r="AV46">
            <v>0</v>
          </cell>
          <cell r="AW46">
            <v>0</v>
          </cell>
          <cell r="AX46">
            <v>0</v>
          </cell>
          <cell r="AY46">
            <v>0</v>
          </cell>
          <cell r="AZ46">
            <v>0</v>
          </cell>
          <cell r="BK46">
            <v>211</v>
          </cell>
          <cell r="BM46">
            <v>0</v>
          </cell>
          <cell r="BN46">
            <v>0</v>
          </cell>
          <cell r="BO46">
            <v>0</v>
          </cell>
          <cell r="BP46">
            <v>0</v>
          </cell>
          <cell r="BQ46">
            <v>0</v>
          </cell>
          <cell r="BR46">
            <v>0</v>
          </cell>
        </row>
        <row r="47">
          <cell r="B47" t="str">
            <v>2.2-12</v>
          </cell>
          <cell r="F47">
            <v>1787</v>
          </cell>
          <cell r="W47">
            <v>22.869920917315472</v>
          </cell>
          <cell r="X47">
            <v>4.2898008950213384</v>
          </cell>
          <cell r="Z47">
            <v>1787</v>
          </cell>
          <cell r="AA47">
            <v>1787</v>
          </cell>
          <cell r="AS47">
            <v>211</v>
          </cell>
          <cell r="AU47">
            <v>0</v>
          </cell>
          <cell r="AV47">
            <v>0</v>
          </cell>
          <cell r="AW47">
            <v>0</v>
          </cell>
          <cell r="AX47">
            <v>0</v>
          </cell>
          <cell r="AY47">
            <v>0</v>
          </cell>
          <cell r="AZ47">
            <v>0</v>
          </cell>
          <cell r="BK47">
            <v>211</v>
          </cell>
          <cell r="BM47">
            <v>0</v>
          </cell>
          <cell r="BN47">
            <v>0</v>
          </cell>
          <cell r="BO47">
            <v>0</v>
          </cell>
          <cell r="BP47">
            <v>0</v>
          </cell>
          <cell r="BQ47">
            <v>0</v>
          </cell>
          <cell r="BR47">
            <v>0</v>
          </cell>
        </row>
        <row r="48">
          <cell r="B48" t="str">
            <v>2.2-12</v>
          </cell>
          <cell r="F48">
            <v>178</v>
          </cell>
          <cell r="W48">
            <v>0</v>
          </cell>
          <cell r="X48">
            <v>0</v>
          </cell>
          <cell r="Z48">
            <v>0</v>
          </cell>
          <cell r="AA48">
            <v>0</v>
          </cell>
          <cell r="AS48">
            <v>211</v>
          </cell>
          <cell r="AU48">
            <v>0</v>
          </cell>
          <cell r="AV48">
            <v>0</v>
          </cell>
          <cell r="AW48">
            <v>0</v>
          </cell>
          <cell r="AX48">
            <v>0</v>
          </cell>
          <cell r="AY48">
            <v>0</v>
          </cell>
          <cell r="AZ48">
            <v>0</v>
          </cell>
          <cell r="BK48">
            <v>211</v>
          </cell>
          <cell r="BM48">
            <v>0</v>
          </cell>
          <cell r="BN48">
            <v>0</v>
          </cell>
          <cell r="BO48">
            <v>0</v>
          </cell>
          <cell r="BP48">
            <v>0</v>
          </cell>
          <cell r="BQ48">
            <v>0</v>
          </cell>
          <cell r="BR48">
            <v>0</v>
          </cell>
        </row>
        <row r="49">
          <cell r="B49" t="str">
            <v>2.2-12</v>
          </cell>
          <cell r="W49">
            <v>47.925014011546658</v>
          </cell>
          <cell r="X49">
            <v>10.06918137311014</v>
          </cell>
          <cell r="Z49">
            <v>0</v>
          </cell>
          <cell r="AA49">
            <v>0</v>
          </cell>
          <cell r="AS49">
            <v>211</v>
          </cell>
          <cell r="AU49">
            <v>0</v>
          </cell>
          <cell r="AV49">
            <v>0</v>
          </cell>
          <cell r="AW49">
            <v>0</v>
          </cell>
          <cell r="AX49">
            <v>0</v>
          </cell>
          <cell r="AY49">
            <v>0</v>
          </cell>
          <cell r="AZ49">
            <v>0</v>
          </cell>
          <cell r="BK49">
            <v>211</v>
          </cell>
          <cell r="BM49">
            <v>0</v>
          </cell>
          <cell r="BN49">
            <v>0</v>
          </cell>
          <cell r="BO49">
            <v>0</v>
          </cell>
          <cell r="BP49">
            <v>0</v>
          </cell>
          <cell r="BQ49">
            <v>0</v>
          </cell>
          <cell r="BR49">
            <v>0</v>
          </cell>
        </row>
        <row r="50">
          <cell r="B50" t="str">
            <v>2.2-12</v>
          </cell>
          <cell r="F50">
            <v>100</v>
          </cell>
          <cell r="W50">
            <v>90.239853105529619</v>
          </cell>
          <cell r="X50">
            <v>8.5300882791547465</v>
          </cell>
          <cell r="Z50">
            <v>2.5000000000000022</v>
          </cell>
          <cell r="AA50">
            <v>2.5000000000000022</v>
          </cell>
          <cell r="AS50">
            <v>253</v>
          </cell>
          <cell r="AU50">
            <v>0</v>
          </cell>
          <cell r="AV50">
            <v>0</v>
          </cell>
          <cell r="AW50">
            <v>0</v>
          </cell>
          <cell r="AX50">
            <v>0</v>
          </cell>
          <cell r="AY50">
            <v>0</v>
          </cell>
          <cell r="AZ50">
            <v>0</v>
          </cell>
          <cell r="BK50">
            <v>253</v>
          </cell>
          <cell r="BM50">
            <v>0</v>
          </cell>
          <cell r="BN50">
            <v>0</v>
          </cell>
          <cell r="BO50">
            <v>0</v>
          </cell>
          <cell r="BP50">
            <v>0</v>
          </cell>
          <cell r="BQ50">
            <v>0</v>
          </cell>
          <cell r="BR50">
            <v>0</v>
          </cell>
        </row>
        <row r="51">
          <cell r="B51" t="str">
            <v>2.2-13</v>
          </cell>
          <cell r="F51">
            <v>348</v>
          </cell>
          <cell r="W51">
            <v>210.53972932032212</v>
          </cell>
          <cell r="X51">
            <v>2.9409504773915454</v>
          </cell>
          <cell r="Z51">
            <v>195.60603726122159</v>
          </cell>
          <cell r="AA51">
            <v>195.60603726122159</v>
          </cell>
          <cell r="AS51">
            <v>211</v>
          </cell>
          <cell r="AU51">
            <v>0</v>
          </cell>
          <cell r="AV51">
            <v>0</v>
          </cell>
          <cell r="AW51">
            <v>0</v>
          </cell>
          <cell r="AX51">
            <v>0</v>
          </cell>
          <cell r="AY51">
            <v>0</v>
          </cell>
          <cell r="AZ51">
            <v>0</v>
          </cell>
          <cell r="BK51">
            <v>211</v>
          </cell>
          <cell r="BM51">
            <v>0</v>
          </cell>
          <cell r="BN51">
            <v>0</v>
          </cell>
          <cell r="BO51">
            <v>0</v>
          </cell>
          <cell r="BP51">
            <v>0</v>
          </cell>
          <cell r="BQ51">
            <v>0</v>
          </cell>
          <cell r="BR51">
            <v>0</v>
          </cell>
        </row>
        <row r="52">
          <cell r="B52" t="str">
            <v>2.2-13</v>
          </cell>
          <cell r="F52">
            <v>1758</v>
          </cell>
          <cell r="W52">
            <v>22.498780622630438</v>
          </cell>
          <cell r="X52">
            <v>4.2201846521810378</v>
          </cell>
          <cell r="Z52">
            <v>1758</v>
          </cell>
          <cell r="AA52">
            <v>1758</v>
          </cell>
          <cell r="AS52">
            <v>211</v>
          </cell>
          <cell r="AU52">
            <v>0</v>
          </cell>
          <cell r="AV52">
            <v>0</v>
          </cell>
          <cell r="AW52">
            <v>0</v>
          </cell>
          <cell r="AX52">
            <v>0</v>
          </cell>
          <cell r="AY52">
            <v>0</v>
          </cell>
          <cell r="AZ52">
            <v>0</v>
          </cell>
          <cell r="BK52">
            <v>211</v>
          </cell>
          <cell r="BM52">
            <v>0</v>
          </cell>
          <cell r="BN52">
            <v>0</v>
          </cell>
          <cell r="BO52">
            <v>0</v>
          </cell>
          <cell r="BP52">
            <v>0</v>
          </cell>
          <cell r="BQ52">
            <v>0</v>
          </cell>
          <cell r="BR52">
            <v>0</v>
          </cell>
        </row>
        <row r="53">
          <cell r="B53" t="str">
            <v>2.2-13</v>
          </cell>
          <cell r="F53">
            <v>181</v>
          </cell>
          <cell r="W53">
            <v>0</v>
          </cell>
          <cell r="X53">
            <v>0</v>
          </cell>
          <cell r="Z53">
            <v>0</v>
          </cell>
          <cell r="AA53">
            <v>0</v>
          </cell>
          <cell r="AS53">
            <v>211</v>
          </cell>
          <cell r="AU53">
            <v>0</v>
          </cell>
          <cell r="AV53">
            <v>0</v>
          </cell>
          <cell r="AW53">
            <v>0</v>
          </cell>
          <cell r="AX53">
            <v>0</v>
          </cell>
          <cell r="AY53">
            <v>0</v>
          </cell>
          <cell r="AZ53">
            <v>0</v>
          </cell>
          <cell r="BK53">
            <v>211</v>
          </cell>
          <cell r="BM53">
            <v>0</v>
          </cell>
          <cell r="BN53">
            <v>0</v>
          </cell>
          <cell r="BO53">
            <v>0</v>
          </cell>
          <cell r="BP53">
            <v>0</v>
          </cell>
          <cell r="BQ53">
            <v>0</v>
          </cell>
          <cell r="BR53">
            <v>0</v>
          </cell>
        </row>
        <row r="54">
          <cell r="B54" t="str">
            <v>2.2-13</v>
          </cell>
          <cell r="W54">
            <v>47.925014011546658</v>
          </cell>
          <cell r="X54">
            <v>10.06918137311014</v>
          </cell>
          <cell r="Z54">
            <v>0</v>
          </cell>
          <cell r="AA54">
            <v>0</v>
          </cell>
          <cell r="AS54">
            <v>211</v>
          </cell>
          <cell r="AU54">
            <v>0</v>
          </cell>
          <cell r="AV54">
            <v>0</v>
          </cell>
          <cell r="AW54">
            <v>0</v>
          </cell>
          <cell r="AX54">
            <v>0</v>
          </cell>
          <cell r="AY54">
            <v>0</v>
          </cell>
          <cell r="AZ54">
            <v>0</v>
          </cell>
          <cell r="BK54">
            <v>211</v>
          </cell>
          <cell r="BM54">
            <v>0</v>
          </cell>
          <cell r="BN54">
            <v>0</v>
          </cell>
          <cell r="BO54">
            <v>0</v>
          </cell>
          <cell r="BP54">
            <v>0</v>
          </cell>
          <cell r="BQ54">
            <v>0</v>
          </cell>
          <cell r="BR54">
            <v>0</v>
          </cell>
        </row>
        <row r="55">
          <cell r="B55" t="str">
            <v>2.2-13</v>
          </cell>
          <cell r="F55">
            <v>100</v>
          </cell>
          <cell r="W55">
            <v>100</v>
          </cell>
          <cell r="X55">
            <v>8.5300882791547465</v>
          </cell>
          <cell r="Z55">
            <v>2.5000000000000022</v>
          </cell>
          <cell r="AA55">
            <v>2.5000000000000022</v>
          </cell>
          <cell r="AS55">
            <v>253</v>
          </cell>
          <cell r="AU55">
            <v>0</v>
          </cell>
          <cell r="AV55">
            <v>0</v>
          </cell>
          <cell r="AW55">
            <v>0</v>
          </cell>
          <cell r="AX55">
            <v>0</v>
          </cell>
          <cell r="AY55">
            <v>0</v>
          </cell>
          <cell r="AZ55">
            <v>0</v>
          </cell>
          <cell r="BK55">
            <v>253</v>
          </cell>
          <cell r="BM55">
            <v>0</v>
          </cell>
          <cell r="BN55">
            <v>0</v>
          </cell>
          <cell r="BO55">
            <v>0</v>
          </cell>
          <cell r="BP55">
            <v>0</v>
          </cell>
          <cell r="BQ55">
            <v>0</v>
          </cell>
          <cell r="BR55">
            <v>0</v>
          </cell>
        </row>
        <row r="56">
          <cell r="B56" t="str">
            <v>2.2-14</v>
          </cell>
          <cell r="F56">
            <v>350</v>
          </cell>
          <cell r="W56">
            <v>211.74972776469181</v>
          </cell>
          <cell r="X56">
            <v>2.9578524916294278</v>
          </cell>
          <cell r="Z56">
            <v>196.73020988915962</v>
          </cell>
          <cell r="AA56">
            <v>196.73020988915962</v>
          </cell>
          <cell r="AS56">
            <v>211</v>
          </cell>
          <cell r="AU56">
            <v>0</v>
          </cell>
          <cell r="AV56">
            <v>0</v>
          </cell>
          <cell r="AW56">
            <v>0</v>
          </cell>
          <cell r="AX56">
            <v>0</v>
          </cell>
          <cell r="AY56">
            <v>0</v>
          </cell>
          <cell r="AZ56">
            <v>0</v>
          </cell>
          <cell r="BK56">
            <v>211</v>
          </cell>
          <cell r="BM56">
            <v>0</v>
          </cell>
          <cell r="BN56">
            <v>0</v>
          </cell>
          <cell r="BO56">
            <v>0</v>
          </cell>
          <cell r="BP56">
            <v>0</v>
          </cell>
          <cell r="BQ56">
            <v>0</v>
          </cell>
          <cell r="BR56">
            <v>0</v>
          </cell>
        </row>
        <row r="57">
          <cell r="B57" t="str">
            <v>2.2-14</v>
          </cell>
          <cell r="F57">
            <v>1762</v>
          </cell>
          <cell r="W57">
            <v>22.549972387414581</v>
          </cell>
          <cell r="X57">
            <v>4.229786892572803</v>
          </cell>
          <cell r="Z57">
            <v>1762</v>
          </cell>
          <cell r="AA57">
            <v>1762</v>
          </cell>
          <cell r="AS57">
            <v>211</v>
          </cell>
          <cell r="AU57">
            <v>0</v>
          </cell>
          <cell r="AV57">
            <v>0</v>
          </cell>
          <cell r="AW57">
            <v>0</v>
          </cell>
          <cell r="AX57">
            <v>0</v>
          </cell>
          <cell r="AY57">
            <v>0</v>
          </cell>
          <cell r="AZ57">
            <v>0</v>
          </cell>
          <cell r="BK57">
            <v>211</v>
          </cell>
          <cell r="BM57">
            <v>0</v>
          </cell>
          <cell r="BN57">
            <v>0</v>
          </cell>
          <cell r="BO57">
            <v>0</v>
          </cell>
          <cell r="BP57">
            <v>0</v>
          </cell>
          <cell r="BQ57">
            <v>0</v>
          </cell>
          <cell r="BR57">
            <v>0</v>
          </cell>
        </row>
        <row r="58">
          <cell r="B58" t="str">
            <v>2.2-14</v>
          </cell>
          <cell r="F58">
            <v>175</v>
          </cell>
          <cell r="W58">
            <v>0</v>
          </cell>
          <cell r="X58">
            <v>0</v>
          </cell>
          <cell r="Z58">
            <v>0</v>
          </cell>
          <cell r="AA58">
            <v>0</v>
          </cell>
          <cell r="AS58">
            <v>211</v>
          </cell>
          <cell r="AU58">
            <v>0</v>
          </cell>
          <cell r="AV58">
            <v>0</v>
          </cell>
          <cell r="AW58">
            <v>0</v>
          </cell>
          <cell r="AX58">
            <v>0</v>
          </cell>
          <cell r="AY58">
            <v>0</v>
          </cell>
          <cell r="AZ58">
            <v>0</v>
          </cell>
          <cell r="BK58">
            <v>211</v>
          </cell>
          <cell r="BM58">
            <v>0</v>
          </cell>
          <cell r="BN58">
            <v>0</v>
          </cell>
          <cell r="BO58">
            <v>0</v>
          </cell>
          <cell r="BP58">
            <v>0</v>
          </cell>
          <cell r="BQ58">
            <v>0</v>
          </cell>
          <cell r="BR58">
            <v>0</v>
          </cell>
        </row>
        <row r="59">
          <cell r="B59" t="str">
            <v>2.2-14</v>
          </cell>
          <cell r="W59">
            <v>47.925014011546658</v>
          </cell>
          <cell r="X59">
            <v>10.06918137311014</v>
          </cell>
          <cell r="Z59">
            <v>0</v>
          </cell>
          <cell r="AA59">
            <v>0</v>
          </cell>
          <cell r="AS59">
            <v>211</v>
          </cell>
          <cell r="AU59">
            <v>0</v>
          </cell>
          <cell r="AV59">
            <v>0</v>
          </cell>
          <cell r="AW59">
            <v>0</v>
          </cell>
          <cell r="AX59">
            <v>0</v>
          </cell>
          <cell r="AY59">
            <v>0</v>
          </cell>
          <cell r="AZ59">
            <v>0</v>
          </cell>
          <cell r="BK59">
            <v>211</v>
          </cell>
          <cell r="BM59">
            <v>0</v>
          </cell>
          <cell r="BN59">
            <v>0</v>
          </cell>
          <cell r="BO59">
            <v>0</v>
          </cell>
          <cell r="BP59">
            <v>0</v>
          </cell>
          <cell r="BQ59">
            <v>0</v>
          </cell>
          <cell r="BR59">
            <v>0</v>
          </cell>
        </row>
        <row r="60">
          <cell r="B60" t="str">
            <v>2.2-14</v>
          </cell>
          <cell r="F60">
            <v>111</v>
          </cell>
          <cell r="W60">
            <v>100.16623694713788</v>
          </cell>
          <cell r="X60">
            <v>9.4683979898617689</v>
          </cell>
          <cell r="Z60">
            <v>2.7750000000000026</v>
          </cell>
          <cell r="AA60">
            <v>2.7750000000000026</v>
          </cell>
          <cell r="AS60">
            <v>253</v>
          </cell>
          <cell r="AU60">
            <v>0</v>
          </cell>
          <cell r="AV60">
            <v>0</v>
          </cell>
          <cell r="AW60">
            <v>0</v>
          </cell>
          <cell r="AX60">
            <v>0</v>
          </cell>
          <cell r="AY60">
            <v>0</v>
          </cell>
          <cell r="AZ60">
            <v>0</v>
          </cell>
          <cell r="BK60">
            <v>253</v>
          </cell>
          <cell r="BM60">
            <v>0</v>
          </cell>
          <cell r="BN60">
            <v>0</v>
          </cell>
          <cell r="BO60">
            <v>0</v>
          </cell>
          <cell r="BP60">
            <v>0</v>
          </cell>
          <cell r="BQ60">
            <v>0</v>
          </cell>
          <cell r="BR60">
            <v>0</v>
          </cell>
        </row>
        <row r="61">
          <cell r="B61" t="str">
            <v>2.2-15</v>
          </cell>
          <cell r="F61">
            <v>300</v>
          </cell>
          <cell r="W61">
            <v>181.49976665545012</v>
          </cell>
          <cell r="X61">
            <v>2.5353021356823664</v>
          </cell>
          <cell r="Z61">
            <v>252.0281288218508</v>
          </cell>
          <cell r="AA61">
            <v>252.0281288218508</v>
          </cell>
          <cell r="AS61">
            <v>211</v>
          </cell>
          <cell r="AU61">
            <v>0</v>
          </cell>
          <cell r="AV61">
            <v>0</v>
          </cell>
          <cell r="AW61">
            <v>0</v>
          </cell>
          <cell r="AX61">
            <v>0</v>
          </cell>
          <cell r="AY61">
            <v>0</v>
          </cell>
          <cell r="AZ61">
            <v>0</v>
          </cell>
          <cell r="BK61">
            <v>211</v>
          </cell>
          <cell r="BM61">
            <v>0</v>
          </cell>
          <cell r="BN61">
            <v>0</v>
          </cell>
          <cell r="BO61">
            <v>0</v>
          </cell>
          <cell r="BP61">
            <v>0</v>
          </cell>
          <cell r="BQ61">
            <v>0</v>
          </cell>
          <cell r="BR61">
            <v>0</v>
          </cell>
        </row>
        <row r="62">
          <cell r="B62" t="str">
            <v>2.2-15</v>
          </cell>
          <cell r="F62">
            <v>1807</v>
          </cell>
          <cell r="W62">
            <v>23.125879741236179</v>
          </cell>
          <cell r="X62">
            <v>4.3378120969801675</v>
          </cell>
          <cell r="Z62">
            <v>1807</v>
          </cell>
          <cell r="AA62">
            <v>1807</v>
          </cell>
          <cell r="AS62">
            <v>211</v>
          </cell>
          <cell r="AU62">
            <v>0</v>
          </cell>
          <cell r="AV62">
            <v>0</v>
          </cell>
          <cell r="AW62">
            <v>0</v>
          </cell>
          <cell r="AX62">
            <v>0</v>
          </cell>
          <cell r="AY62">
            <v>0</v>
          </cell>
          <cell r="AZ62">
            <v>0</v>
          </cell>
          <cell r="BK62">
            <v>211</v>
          </cell>
          <cell r="BM62">
            <v>0</v>
          </cell>
          <cell r="BN62">
            <v>0</v>
          </cell>
          <cell r="BO62">
            <v>0</v>
          </cell>
          <cell r="BP62">
            <v>0</v>
          </cell>
          <cell r="BQ62">
            <v>0</v>
          </cell>
          <cell r="BR62">
            <v>0</v>
          </cell>
        </row>
        <row r="63">
          <cell r="B63" t="str">
            <v>2.2-15</v>
          </cell>
          <cell r="F63">
            <v>177</v>
          </cell>
          <cell r="W63">
            <v>0</v>
          </cell>
          <cell r="X63">
            <v>0</v>
          </cell>
          <cell r="Z63">
            <v>0</v>
          </cell>
          <cell r="AA63">
            <v>0</v>
          </cell>
          <cell r="AS63">
            <v>211</v>
          </cell>
          <cell r="AU63">
            <v>0</v>
          </cell>
          <cell r="AV63">
            <v>0</v>
          </cell>
          <cell r="AW63">
            <v>0</v>
          </cell>
          <cell r="AX63">
            <v>0</v>
          </cell>
          <cell r="AY63">
            <v>0</v>
          </cell>
          <cell r="AZ63">
            <v>0</v>
          </cell>
          <cell r="BK63">
            <v>211</v>
          </cell>
          <cell r="BM63">
            <v>0</v>
          </cell>
          <cell r="BN63">
            <v>0</v>
          </cell>
          <cell r="BO63">
            <v>0</v>
          </cell>
          <cell r="BP63">
            <v>0</v>
          </cell>
          <cell r="BQ63">
            <v>0</v>
          </cell>
          <cell r="BR63">
            <v>0</v>
          </cell>
        </row>
        <row r="64">
          <cell r="B64" t="str">
            <v>2.2-15</v>
          </cell>
          <cell r="W64">
            <v>47.925014011546658</v>
          </cell>
          <cell r="X64">
            <v>10.06918137311014</v>
          </cell>
          <cell r="Z64">
            <v>0</v>
          </cell>
          <cell r="AA64">
            <v>0</v>
          </cell>
          <cell r="AS64">
            <v>211</v>
          </cell>
          <cell r="AU64">
            <v>0</v>
          </cell>
          <cell r="AV64">
            <v>0</v>
          </cell>
          <cell r="AW64">
            <v>0</v>
          </cell>
          <cell r="AX64">
            <v>0</v>
          </cell>
          <cell r="AY64">
            <v>0</v>
          </cell>
          <cell r="AZ64">
            <v>0</v>
          </cell>
          <cell r="BK64">
            <v>211</v>
          </cell>
          <cell r="BM64">
            <v>0</v>
          </cell>
          <cell r="BN64">
            <v>0</v>
          </cell>
          <cell r="BO64">
            <v>0</v>
          </cell>
          <cell r="BP64">
            <v>0</v>
          </cell>
          <cell r="BQ64">
            <v>0</v>
          </cell>
          <cell r="BR64">
            <v>0</v>
          </cell>
        </row>
        <row r="66">
          <cell r="B66" t="str">
            <v>2.2-21</v>
          </cell>
          <cell r="F66">
            <v>2350</v>
          </cell>
          <cell r="W66">
            <v>548.60473091204642</v>
          </cell>
          <cell r="X66">
            <v>73.135095546409303</v>
          </cell>
          <cell r="Z66">
            <v>2115</v>
          </cell>
          <cell r="AA66">
            <v>2115</v>
          </cell>
        </row>
        <row r="67">
          <cell r="B67" t="str">
            <v>2.2-21</v>
          </cell>
          <cell r="F67">
            <v>100</v>
          </cell>
          <cell r="W67">
            <v>100</v>
          </cell>
          <cell r="X67">
            <v>8.5300882791547465</v>
          </cell>
          <cell r="Z67">
            <v>2.5000000000000022</v>
          </cell>
          <cell r="AA67">
            <v>2.5000000000000022</v>
          </cell>
          <cell r="AS67">
            <v>253</v>
          </cell>
          <cell r="AU67">
            <v>0</v>
          </cell>
          <cell r="AV67">
            <v>0</v>
          </cell>
          <cell r="AW67">
            <v>0</v>
          </cell>
          <cell r="AX67">
            <v>0</v>
          </cell>
          <cell r="AY67">
            <v>0</v>
          </cell>
          <cell r="AZ67">
            <v>0</v>
          </cell>
          <cell r="BK67">
            <v>253</v>
          </cell>
          <cell r="BM67">
            <v>0</v>
          </cell>
          <cell r="BN67">
            <v>0</v>
          </cell>
          <cell r="BO67">
            <v>0</v>
          </cell>
          <cell r="BP67">
            <v>0</v>
          </cell>
          <cell r="BQ67">
            <v>0</v>
          </cell>
          <cell r="BR67">
            <v>0</v>
          </cell>
        </row>
        <row r="69">
          <cell r="B69" t="str">
            <v>2.2-31</v>
          </cell>
          <cell r="F69">
            <v>915</v>
          </cell>
          <cell r="W69">
            <v>213.60567182320105</v>
          </cell>
          <cell r="X69">
            <v>28.476005287218939</v>
          </cell>
          <cell r="Z69">
            <v>823.5</v>
          </cell>
          <cell r="AA69">
            <v>823.5</v>
          </cell>
          <cell r="AS69">
            <v>212</v>
          </cell>
          <cell r="AU69">
            <v>0</v>
          </cell>
          <cell r="AV69">
            <v>0</v>
          </cell>
          <cell r="AW69">
            <v>0</v>
          </cell>
          <cell r="AX69">
            <v>0</v>
          </cell>
          <cell r="AY69">
            <v>0</v>
          </cell>
          <cell r="AZ69">
            <v>0</v>
          </cell>
          <cell r="BK69">
            <v>212</v>
          </cell>
          <cell r="BM69">
            <v>0</v>
          </cell>
          <cell r="BN69">
            <v>0</v>
          </cell>
          <cell r="BO69">
            <v>0</v>
          </cell>
          <cell r="BP69">
            <v>0</v>
          </cell>
          <cell r="BQ69">
            <v>0</v>
          </cell>
          <cell r="BR69">
            <v>0</v>
          </cell>
        </row>
        <row r="70">
          <cell r="B70" t="str">
            <v>2.2-31</v>
          </cell>
          <cell r="F70">
            <v>28.1</v>
          </cell>
          <cell r="W70">
            <v>25.357398722653826</v>
          </cell>
          <cell r="X70">
            <v>2.3969548064424839</v>
          </cell>
          <cell r="Z70">
            <v>0.70250000000000068</v>
          </cell>
          <cell r="AA70">
            <v>0.70250000000000068</v>
          </cell>
          <cell r="AS70">
            <v>269</v>
          </cell>
          <cell r="AU70">
            <v>0</v>
          </cell>
          <cell r="AV70">
            <v>0</v>
          </cell>
          <cell r="AW70">
            <v>0</v>
          </cell>
          <cell r="AX70">
            <v>0</v>
          </cell>
          <cell r="AY70">
            <v>0</v>
          </cell>
          <cell r="AZ70">
            <v>0</v>
          </cell>
          <cell r="BK70">
            <v>253</v>
          </cell>
          <cell r="BM70">
            <v>0</v>
          </cell>
          <cell r="BN70">
            <v>0</v>
          </cell>
          <cell r="BO70">
            <v>0</v>
          </cell>
          <cell r="BP70">
            <v>0</v>
          </cell>
          <cell r="BQ70">
            <v>0</v>
          </cell>
          <cell r="BR70">
            <v>0</v>
          </cell>
        </row>
        <row r="71">
          <cell r="B71" t="str">
            <v>2.2-41</v>
          </cell>
          <cell r="F71">
            <v>521.5</v>
          </cell>
          <cell r="W71">
            <v>121.74356049814136</v>
          </cell>
          <cell r="X71">
            <v>16.229766947852106</v>
          </cell>
          <cell r="Z71">
            <v>469.35</v>
          </cell>
          <cell r="AA71">
            <v>469.35</v>
          </cell>
          <cell r="AS71">
            <v>212</v>
          </cell>
          <cell r="AU71">
            <v>0</v>
          </cell>
          <cell r="AV71">
            <v>0</v>
          </cell>
          <cell r="AW71">
            <v>0</v>
          </cell>
          <cell r="AX71">
            <v>0</v>
          </cell>
          <cell r="AY71">
            <v>0</v>
          </cell>
          <cell r="AZ71">
            <v>0</v>
          </cell>
          <cell r="BK71">
            <v>212</v>
          </cell>
          <cell r="BM71">
            <v>0</v>
          </cell>
          <cell r="BN71">
            <v>0</v>
          </cell>
          <cell r="BO71">
            <v>0</v>
          </cell>
          <cell r="BP71">
            <v>0</v>
          </cell>
          <cell r="BQ71">
            <v>0</v>
          </cell>
          <cell r="BR71">
            <v>0</v>
          </cell>
        </row>
        <row r="72">
          <cell r="B72" t="str">
            <v>2.2-41</v>
          </cell>
          <cell r="F72">
            <v>232.3</v>
          </cell>
          <cell r="W72">
            <v>545.83259177305297</v>
          </cell>
          <cell r="X72">
            <v>44.033931942790119</v>
          </cell>
          <cell r="Z72">
            <v>232.3</v>
          </cell>
          <cell r="AA72">
            <v>232.3</v>
          </cell>
          <cell r="AS72">
            <v>269</v>
          </cell>
          <cell r="AU72">
            <v>0</v>
          </cell>
          <cell r="AV72">
            <v>0</v>
          </cell>
          <cell r="AW72">
            <v>0</v>
          </cell>
          <cell r="AX72">
            <v>0</v>
          </cell>
          <cell r="AY72">
            <v>0</v>
          </cell>
          <cell r="AZ72">
            <v>0</v>
          </cell>
          <cell r="BK72">
            <v>254</v>
          </cell>
          <cell r="BM72">
            <v>0</v>
          </cell>
          <cell r="BN72">
            <v>0</v>
          </cell>
          <cell r="BO72">
            <v>0</v>
          </cell>
          <cell r="BP72">
            <v>0</v>
          </cell>
          <cell r="BQ72">
            <v>0</v>
          </cell>
          <cell r="BR72">
            <v>0</v>
          </cell>
        </row>
        <row r="73">
          <cell r="B73" t="str">
            <v>2.2-51</v>
          </cell>
          <cell r="F73">
            <v>786.7</v>
          </cell>
          <cell r="W73">
            <v>183.65418800361996</v>
          </cell>
          <cell r="X73">
            <v>24.483140283557532</v>
          </cell>
          <cell r="Z73">
            <v>708.03000000000009</v>
          </cell>
          <cell r="AA73">
            <v>708.03000000000009</v>
          </cell>
          <cell r="AS73">
            <v>212</v>
          </cell>
          <cell r="AU73">
            <v>0</v>
          </cell>
          <cell r="AV73">
            <v>0</v>
          </cell>
          <cell r="AW73">
            <v>0</v>
          </cell>
          <cell r="AX73">
            <v>0</v>
          </cell>
          <cell r="AY73">
            <v>0</v>
          </cell>
          <cell r="AZ73">
            <v>0</v>
          </cell>
          <cell r="BK73">
            <v>212</v>
          </cell>
          <cell r="BM73">
            <v>0</v>
          </cell>
          <cell r="BN73">
            <v>0</v>
          </cell>
          <cell r="BO73">
            <v>0</v>
          </cell>
          <cell r="BP73">
            <v>0</v>
          </cell>
          <cell r="BQ73">
            <v>0</v>
          </cell>
          <cell r="BR73">
            <v>0</v>
          </cell>
        </row>
        <row r="74">
          <cell r="B74" t="str">
            <v>2.2-51</v>
          </cell>
          <cell r="F74">
            <v>292.3</v>
          </cell>
          <cell r="W74">
            <v>686.81388969118962</v>
          </cell>
          <cell r="X74">
            <v>55.407310834599876</v>
          </cell>
          <cell r="Z74">
            <v>292.3</v>
          </cell>
          <cell r="AA74">
            <v>292.3</v>
          </cell>
          <cell r="AS74">
            <v>269</v>
          </cell>
          <cell r="AU74">
            <v>0</v>
          </cell>
          <cell r="AV74">
            <v>0</v>
          </cell>
          <cell r="AW74">
            <v>0</v>
          </cell>
          <cell r="AX74">
            <v>0</v>
          </cell>
          <cell r="AY74">
            <v>0</v>
          </cell>
          <cell r="AZ74">
            <v>0</v>
          </cell>
          <cell r="BK74">
            <v>254</v>
          </cell>
          <cell r="BM74">
            <v>0</v>
          </cell>
          <cell r="BN74">
            <v>0</v>
          </cell>
          <cell r="BO74">
            <v>0</v>
          </cell>
          <cell r="BP74">
            <v>0</v>
          </cell>
          <cell r="BQ74">
            <v>0</v>
          </cell>
          <cell r="BR74">
            <v>0</v>
          </cell>
        </row>
        <row r="75">
          <cell r="B75" t="str">
            <v>2.2-61</v>
          </cell>
          <cell r="F75">
            <v>876.7</v>
          </cell>
          <cell r="W75">
            <v>204.66458195344305</v>
          </cell>
          <cell r="X75">
            <v>27.284058836398742</v>
          </cell>
          <cell r="Z75">
            <v>17.534000000000017</v>
          </cell>
          <cell r="AA75">
            <v>17.534000000000017</v>
          </cell>
          <cell r="AS75">
            <v>212</v>
          </cell>
          <cell r="AU75">
            <v>0</v>
          </cell>
          <cell r="AV75">
            <v>0</v>
          </cell>
          <cell r="AW75">
            <v>0</v>
          </cell>
          <cell r="AX75">
            <v>0</v>
          </cell>
          <cell r="AY75">
            <v>0</v>
          </cell>
          <cell r="AZ75">
            <v>0</v>
          </cell>
          <cell r="BK75">
            <v>212</v>
          </cell>
          <cell r="BM75">
            <v>0</v>
          </cell>
          <cell r="BN75">
            <v>0</v>
          </cell>
          <cell r="BO75">
            <v>0</v>
          </cell>
          <cell r="BP75">
            <v>0</v>
          </cell>
          <cell r="BQ75">
            <v>0</v>
          </cell>
          <cell r="BR75">
            <v>0</v>
          </cell>
        </row>
        <row r="76">
          <cell r="B76" t="str">
            <v>2.2-61</v>
          </cell>
          <cell r="F76">
            <v>91.9</v>
          </cell>
          <cell r="W76">
            <v>82.930425003981725</v>
          </cell>
          <cell r="X76">
            <v>7.8391511285432136</v>
          </cell>
          <cell r="Z76">
            <v>1.8380000000000019</v>
          </cell>
          <cell r="AA76">
            <v>1.8380000000000019</v>
          </cell>
          <cell r="AS76">
            <v>269</v>
          </cell>
          <cell r="AU76">
            <v>0</v>
          </cell>
          <cell r="AV76">
            <v>0</v>
          </cell>
          <cell r="AW76">
            <v>0</v>
          </cell>
          <cell r="AX76">
            <v>0</v>
          </cell>
          <cell r="AY76">
            <v>0</v>
          </cell>
          <cell r="AZ76">
            <v>0</v>
          </cell>
          <cell r="BK76">
            <v>253</v>
          </cell>
          <cell r="BM76">
            <v>0</v>
          </cell>
          <cell r="BN76">
            <v>0</v>
          </cell>
          <cell r="BO76">
            <v>0</v>
          </cell>
          <cell r="BP76">
            <v>0</v>
          </cell>
          <cell r="BQ76">
            <v>0</v>
          </cell>
          <cell r="BR76">
            <v>0</v>
          </cell>
        </row>
        <row r="78">
          <cell r="B78" t="str">
            <v>3.1-01</v>
          </cell>
          <cell r="F78">
            <v>275</v>
          </cell>
          <cell r="W78">
            <v>220.13473261974372</v>
          </cell>
          <cell r="X78">
            <v>2.3240269577088366</v>
          </cell>
          <cell r="Z78">
            <v>231.02578475336324</v>
          </cell>
          <cell r="AA78">
            <v>231.02578475336324</v>
          </cell>
          <cell r="AS78">
            <v>211</v>
          </cell>
          <cell r="AU78">
            <v>0</v>
          </cell>
          <cell r="AV78">
            <v>0</v>
          </cell>
          <cell r="AW78">
            <v>0</v>
          </cell>
          <cell r="AX78">
            <v>0</v>
          </cell>
          <cell r="AY78">
            <v>0</v>
          </cell>
          <cell r="AZ78">
            <v>0</v>
          </cell>
          <cell r="BK78">
            <v>211</v>
          </cell>
          <cell r="BM78">
            <v>0</v>
          </cell>
          <cell r="BN78">
            <v>0</v>
          </cell>
          <cell r="BO78">
            <v>0</v>
          </cell>
          <cell r="BP78">
            <v>0</v>
          </cell>
          <cell r="BQ78">
            <v>0</v>
          </cell>
          <cell r="BR78">
            <v>0</v>
          </cell>
        </row>
        <row r="79">
          <cell r="B79" t="str">
            <v>3.1-01</v>
          </cell>
          <cell r="F79">
            <v>1791</v>
          </cell>
          <cell r="W79">
            <v>22.921112682099611</v>
          </cell>
          <cell r="X79">
            <v>4.2994031354131046</v>
          </cell>
          <cell r="Z79">
            <v>1791</v>
          </cell>
          <cell r="AA79">
            <v>1791</v>
          </cell>
          <cell r="AS79">
            <v>211</v>
          </cell>
          <cell r="AU79">
            <v>0</v>
          </cell>
          <cell r="AV79">
            <v>0</v>
          </cell>
          <cell r="AW79">
            <v>0</v>
          </cell>
          <cell r="AX79">
            <v>0</v>
          </cell>
          <cell r="AY79">
            <v>0</v>
          </cell>
          <cell r="AZ79">
            <v>0</v>
          </cell>
          <cell r="BK79">
            <v>211</v>
          </cell>
          <cell r="BM79">
            <v>0</v>
          </cell>
          <cell r="BN79">
            <v>0</v>
          </cell>
          <cell r="BO79">
            <v>0</v>
          </cell>
          <cell r="BP79">
            <v>0</v>
          </cell>
          <cell r="BQ79">
            <v>0</v>
          </cell>
          <cell r="BR79">
            <v>0</v>
          </cell>
        </row>
        <row r="80">
          <cell r="B80" t="str">
            <v>3.1-01</v>
          </cell>
          <cell r="F80">
            <v>179</v>
          </cell>
          <cell r="W80">
            <v>0</v>
          </cell>
          <cell r="X80">
            <v>0</v>
          </cell>
          <cell r="Z80">
            <v>0</v>
          </cell>
          <cell r="AA80">
            <v>0</v>
          </cell>
          <cell r="AS80">
            <v>211</v>
          </cell>
          <cell r="AU80">
            <v>0</v>
          </cell>
          <cell r="AV80">
            <v>0</v>
          </cell>
          <cell r="AW80">
            <v>0</v>
          </cell>
          <cell r="AX80">
            <v>0</v>
          </cell>
          <cell r="AY80">
            <v>0</v>
          </cell>
          <cell r="AZ80">
            <v>0</v>
          </cell>
          <cell r="BK80">
            <v>211</v>
          </cell>
          <cell r="BM80">
            <v>0</v>
          </cell>
          <cell r="BN80">
            <v>0</v>
          </cell>
          <cell r="BO80">
            <v>0</v>
          </cell>
          <cell r="BP80">
            <v>0</v>
          </cell>
          <cell r="BQ80">
            <v>0</v>
          </cell>
          <cell r="BR80">
            <v>0</v>
          </cell>
        </row>
        <row r="81">
          <cell r="B81" t="str">
            <v>3.1-01</v>
          </cell>
          <cell r="W81">
            <v>47.925014011546658</v>
          </cell>
          <cell r="X81">
            <v>10.06918137311014</v>
          </cell>
          <cell r="Z81">
            <v>0</v>
          </cell>
          <cell r="AA81">
            <v>0</v>
          </cell>
          <cell r="AS81">
            <v>211</v>
          </cell>
          <cell r="AU81">
            <v>0</v>
          </cell>
          <cell r="AV81">
            <v>0</v>
          </cell>
          <cell r="AW81">
            <v>0</v>
          </cell>
          <cell r="AX81">
            <v>0</v>
          </cell>
          <cell r="AY81">
            <v>0</v>
          </cell>
          <cell r="AZ81">
            <v>0</v>
          </cell>
          <cell r="BK81">
            <v>211</v>
          </cell>
          <cell r="BM81">
            <v>0</v>
          </cell>
          <cell r="BN81">
            <v>0</v>
          </cell>
          <cell r="BO81">
            <v>0</v>
          </cell>
          <cell r="BP81">
            <v>0</v>
          </cell>
          <cell r="BQ81">
            <v>0</v>
          </cell>
          <cell r="BR81">
            <v>0</v>
          </cell>
        </row>
        <row r="82">
          <cell r="B82" t="str">
            <v>3.1-02</v>
          </cell>
          <cell r="F82">
            <v>298</v>
          </cell>
          <cell r="W82">
            <v>238.54600116612224</v>
          </cell>
          <cell r="X82">
            <v>2.5184001214444844</v>
          </cell>
          <cell r="Z82">
            <v>250.3479412963718</v>
          </cell>
          <cell r="AA82">
            <v>250.3479412963718</v>
          </cell>
          <cell r="AS82">
            <v>211</v>
          </cell>
          <cell r="AU82">
            <v>0</v>
          </cell>
          <cell r="AV82">
            <v>0</v>
          </cell>
          <cell r="AW82">
            <v>0</v>
          </cell>
          <cell r="AX82">
            <v>0</v>
          </cell>
          <cell r="AY82">
            <v>0</v>
          </cell>
          <cell r="AZ82">
            <v>0</v>
          </cell>
          <cell r="BK82">
            <v>211</v>
          </cell>
          <cell r="BM82">
            <v>0</v>
          </cell>
          <cell r="BN82">
            <v>0</v>
          </cell>
          <cell r="BO82">
            <v>0</v>
          </cell>
          <cell r="BP82">
            <v>0</v>
          </cell>
          <cell r="BQ82">
            <v>0</v>
          </cell>
          <cell r="BR82">
            <v>0</v>
          </cell>
        </row>
        <row r="83">
          <cell r="B83" t="str">
            <v>3.1-02</v>
          </cell>
          <cell r="F83">
            <v>1773</v>
          </cell>
          <cell r="W83">
            <v>22.690749740570972</v>
          </cell>
          <cell r="X83">
            <v>4.2561930536501587</v>
          </cell>
          <cell r="Z83">
            <v>1773</v>
          </cell>
          <cell r="AA83">
            <v>1773</v>
          </cell>
          <cell r="AS83">
            <v>211</v>
          </cell>
          <cell r="AU83">
            <v>0</v>
          </cell>
          <cell r="AV83">
            <v>0</v>
          </cell>
          <cell r="AW83">
            <v>0</v>
          </cell>
          <cell r="AX83">
            <v>0</v>
          </cell>
          <cell r="AY83">
            <v>0</v>
          </cell>
          <cell r="AZ83">
            <v>0</v>
          </cell>
          <cell r="BK83">
            <v>211</v>
          </cell>
          <cell r="BM83">
            <v>0</v>
          </cell>
          <cell r="BN83">
            <v>0</v>
          </cell>
          <cell r="BO83">
            <v>0</v>
          </cell>
          <cell r="BP83">
            <v>0</v>
          </cell>
          <cell r="BQ83">
            <v>0</v>
          </cell>
          <cell r="BR83">
            <v>0</v>
          </cell>
        </row>
        <row r="84">
          <cell r="B84" t="str">
            <v>3.1-02</v>
          </cell>
          <cell r="F84">
            <v>179</v>
          </cell>
          <cell r="W84">
            <v>0</v>
          </cell>
          <cell r="X84">
            <v>0</v>
          </cell>
          <cell r="Z84">
            <v>0</v>
          </cell>
          <cell r="AA84">
            <v>0</v>
          </cell>
          <cell r="AS84">
            <v>211</v>
          </cell>
          <cell r="AU84">
            <v>0</v>
          </cell>
          <cell r="AV84">
            <v>0</v>
          </cell>
          <cell r="AW84">
            <v>0</v>
          </cell>
          <cell r="AX84">
            <v>0</v>
          </cell>
          <cell r="AY84">
            <v>0</v>
          </cell>
          <cell r="AZ84">
            <v>0</v>
          </cell>
          <cell r="BK84">
            <v>211</v>
          </cell>
          <cell r="BM84">
            <v>0</v>
          </cell>
          <cell r="BN84">
            <v>0</v>
          </cell>
          <cell r="BO84">
            <v>0</v>
          </cell>
          <cell r="BP84">
            <v>0</v>
          </cell>
          <cell r="BQ84">
            <v>0</v>
          </cell>
          <cell r="BR84">
            <v>0</v>
          </cell>
        </row>
        <row r="85">
          <cell r="B85" t="str">
            <v>3.1-02</v>
          </cell>
          <cell r="W85">
            <v>47.925014011546658</v>
          </cell>
          <cell r="X85">
            <v>10.06918137311014</v>
          </cell>
          <cell r="Z85">
            <v>0</v>
          </cell>
          <cell r="AA85">
            <v>0</v>
          </cell>
          <cell r="AS85">
            <v>211</v>
          </cell>
          <cell r="AU85">
            <v>0</v>
          </cell>
          <cell r="AV85">
            <v>0</v>
          </cell>
          <cell r="AW85">
            <v>0</v>
          </cell>
          <cell r="AX85">
            <v>0</v>
          </cell>
          <cell r="AY85">
            <v>0</v>
          </cell>
          <cell r="AZ85">
            <v>0</v>
          </cell>
          <cell r="BK85">
            <v>211</v>
          </cell>
          <cell r="BM85">
            <v>0</v>
          </cell>
          <cell r="BN85">
            <v>0</v>
          </cell>
          <cell r="BO85">
            <v>0</v>
          </cell>
          <cell r="BP85">
            <v>0</v>
          </cell>
          <cell r="BQ85">
            <v>0</v>
          </cell>
          <cell r="BR85">
            <v>0</v>
          </cell>
        </row>
        <row r="86">
          <cell r="B86" t="str">
            <v>3.1-03</v>
          </cell>
          <cell r="F86">
            <v>300</v>
          </cell>
          <cell r="W86">
            <v>240.14698103972034</v>
          </cell>
          <cell r="X86">
            <v>2.5353021356823664</v>
          </cell>
          <cell r="Z86">
            <v>252.0281288218508</v>
          </cell>
          <cell r="AA86">
            <v>252.0281288218508</v>
          </cell>
          <cell r="AS86">
            <v>211</v>
          </cell>
          <cell r="AU86">
            <v>0</v>
          </cell>
          <cell r="AV86">
            <v>0</v>
          </cell>
          <cell r="AW86">
            <v>143.45099999999999</v>
          </cell>
          <cell r="AX86">
            <v>0</v>
          </cell>
          <cell r="AY86">
            <v>0</v>
          </cell>
          <cell r="AZ86">
            <v>0</v>
          </cell>
          <cell r="BK86">
            <v>211</v>
          </cell>
          <cell r="BM86">
            <v>0</v>
          </cell>
          <cell r="BN86">
            <v>0</v>
          </cell>
          <cell r="BO86">
            <v>1.4490000000000001</v>
          </cell>
          <cell r="BP86">
            <v>0</v>
          </cell>
          <cell r="BQ86">
            <v>0</v>
          </cell>
          <cell r="BR86">
            <v>0</v>
          </cell>
        </row>
        <row r="87">
          <cell r="B87" t="str">
            <v>3.1-03</v>
          </cell>
          <cell r="F87">
            <v>1807</v>
          </cell>
          <cell r="W87">
            <v>23.125879741236179</v>
          </cell>
          <cell r="X87">
            <v>4.3378120969801675</v>
          </cell>
          <cell r="Z87">
            <v>1807</v>
          </cell>
          <cell r="AA87">
            <v>1807</v>
          </cell>
          <cell r="AS87">
            <v>211</v>
          </cell>
          <cell r="AU87">
            <v>0</v>
          </cell>
          <cell r="AV87">
            <v>0</v>
          </cell>
          <cell r="AW87">
            <v>864.05319000000009</v>
          </cell>
          <cell r="AX87">
            <v>0</v>
          </cell>
          <cell r="AY87">
            <v>0</v>
          </cell>
          <cell r="AZ87">
            <v>0</v>
          </cell>
          <cell r="BK87">
            <v>211</v>
          </cell>
          <cell r="BM87">
            <v>0</v>
          </cell>
          <cell r="BN87">
            <v>0</v>
          </cell>
          <cell r="BO87">
            <v>8.7278100000000016</v>
          </cell>
          <cell r="BP87">
            <v>0</v>
          </cell>
          <cell r="BQ87">
            <v>0</v>
          </cell>
          <cell r="BR87">
            <v>0</v>
          </cell>
        </row>
        <row r="88">
          <cell r="B88" t="str">
            <v>3.1-03</v>
          </cell>
          <cell r="F88">
            <v>177</v>
          </cell>
          <cell r="W88">
            <v>0</v>
          </cell>
          <cell r="X88">
            <v>0</v>
          </cell>
          <cell r="Z88">
            <v>0</v>
          </cell>
          <cell r="AA88">
            <v>0</v>
          </cell>
          <cell r="AS88">
            <v>211</v>
          </cell>
          <cell r="AU88">
            <v>0</v>
          </cell>
          <cell r="AV88">
            <v>0</v>
          </cell>
          <cell r="AW88">
            <v>85.491000000000014</v>
          </cell>
          <cell r="AX88">
            <v>0</v>
          </cell>
          <cell r="AY88">
            <v>0</v>
          </cell>
          <cell r="AZ88">
            <v>0</v>
          </cell>
          <cell r="BK88">
            <v>211</v>
          </cell>
          <cell r="BM88">
            <v>0</v>
          </cell>
          <cell r="BN88">
            <v>0</v>
          </cell>
          <cell r="BO88">
            <v>0</v>
          </cell>
          <cell r="BP88">
            <v>0</v>
          </cell>
          <cell r="BQ88">
            <v>0</v>
          </cell>
          <cell r="BR88">
            <v>0</v>
          </cell>
        </row>
        <row r="89">
          <cell r="B89" t="str">
            <v>3.1-03</v>
          </cell>
          <cell r="W89">
            <v>47.925014011546658</v>
          </cell>
          <cell r="X89">
            <v>10.06918137311014</v>
          </cell>
          <cell r="Z89">
            <v>0</v>
          </cell>
          <cell r="AA89">
            <v>0</v>
          </cell>
          <cell r="AS89">
            <v>211</v>
          </cell>
          <cell r="AU89">
            <v>0</v>
          </cell>
          <cell r="AV89">
            <v>0</v>
          </cell>
          <cell r="AW89">
            <v>0</v>
          </cell>
          <cell r="AX89">
            <v>0</v>
          </cell>
          <cell r="AY89">
            <v>0</v>
          </cell>
          <cell r="AZ89">
            <v>0</v>
          </cell>
          <cell r="BK89">
            <v>211</v>
          </cell>
          <cell r="BM89">
            <v>0</v>
          </cell>
          <cell r="BN89">
            <v>0</v>
          </cell>
          <cell r="BO89">
            <v>0</v>
          </cell>
          <cell r="BP89">
            <v>0</v>
          </cell>
          <cell r="BQ89">
            <v>0</v>
          </cell>
          <cell r="BR89">
            <v>0</v>
          </cell>
        </row>
        <row r="90">
          <cell r="B90" t="str">
            <v>3.1-04</v>
          </cell>
          <cell r="F90">
            <v>322</v>
          </cell>
          <cell r="W90">
            <v>257.75775964929989</v>
          </cell>
          <cell r="X90">
            <v>2.7212242922990741</v>
          </cell>
          <cell r="Z90">
            <v>270.51019160211985</v>
          </cell>
          <cell r="AA90">
            <v>270.51019160211985</v>
          </cell>
          <cell r="AS90">
            <v>211</v>
          </cell>
          <cell r="AU90">
            <v>0</v>
          </cell>
          <cell r="AV90">
            <v>0</v>
          </cell>
          <cell r="AW90">
            <v>0</v>
          </cell>
          <cell r="AX90">
            <v>0</v>
          </cell>
          <cell r="AY90">
            <v>0</v>
          </cell>
          <cell r="AZ90">
            <v>0</v>
          </cell>
          <cell r="BK90">
            <v>211</v>
          </cell>
          <cell r="BM90">
            <v>0</v>
          </cell>
          <cell r="BN90">
            <v>0</v>
          </cell>
          <cell r="BO90">
            <v>0</v>
          </cell>
          <cell r="BP90">
            <v>0</v>
          </cell>
          <cell r="BQ90">
            <v>0</v>
          </cell>
          <cell r="BR90">
            <v>0</v>
          </cell>
        </row>
        <row r="91">
          <cell r="B91" t="str">
            <v>3.1-04</v>
          </cell>
          <cell r="F91">
            <v>1787</v>
          </cell>
          <cell r="W91">
            <v>22.869920917315472</v>
          </cell>
          <cell r="X91">
            <v>4.2898008950213384</v>
          </cell>
          <cell r="Z91">
            <v>1787</v>
          </cell>
          <cell r="AA91">
            <v>1787</v>
          </cell>
          <cell r="AS91">
            <v>211</v>
          </cell>
          <cell r="AU91">
            <v>0</v>
          </cell>
          <cell r="AV91">
            <v>0</v>
          </cell>
          <cell r="AW91">
            <v>0</v>
          </cell>
          <cell r="AX91">
            <v>0</v>
          </cell>
          <cell r="AY91">
            <v>0</v>
          </cell>
          <cell r="AZ91">
            <v>0</v>
          </cell>
          <cell r="BK91">
            <v>211</v>
          </cell>
          <cell r="BM91">
            <v>0</v>
          </cell>
          <cell r="BN91">
            <v>0</v>
          </cell>
          <cell r="BO91">
            <v>0</v>
          </cell>
          <cell r="BP91">
            <v>0</v>
          </cell>
          <cell r="BQ91">
            <v>0</v>
          </cell>
          <cell r="BR91">
            <v>0</v>
          </cell>
        </row>
        <row r="92">
          <cell r="B92" t="str">
            <v>3.1-04</v>
          </cell>
          <cell r="F92">
            <v>178</v>
          </cell>
          <cell r="W92">
            <v>0</v>
          </cell>
          <cell r="X92">
            <v>0</v>
          </cell>
          <cell r="Z92">
            <v>0</v>
          </cell>
          <cell r="AA92">
            <v>0</v>
          </cell>
          <cell r="AS92">
            <v>211</v>
          </cell>
          <cell r="AU92">
            <v>0</v>
          </cell>
          <cell r="AV92">
            <v>0</v>
          </cell>
          <cell r="AW92">
            <v>0</v>
          </cell>
          <cell r="AX92">
            <v>0</v>
          </cell>
          <cell r="AY92">
            <v>0</v>
          </cell>
          <cell r="AZ92">
            <v>0</v>
          </cell>
          <cell r="BK92">
            <v>211</v>
          </cell>
          <cell r="BM92">
            <v>0</v>
          </cell>
          <cell r="BN92">
            <v>0</v>
          </cell>
          <cell r="BO92">
            <v>0</v>
          </cell>
          <cell r="BP92">
            <v>0</v>
          </cell>
          <cell r="BQ92">
            <v>0</v>
          </cell>
          <cell r="BR92">
            <v>0</v>
          </cell>
        </row>
        <row r="93">
          <cell r="B93" t="str">
            <v>3.1-04</v>
          </cell>
          <cell r="W93">
            <v>47.925014011546658</v>
          </cell>
          <cell r="X93">
            <v>10.06918137311014</v>
          </cell>
          <cell r="Z93">
            <v>0</v>
          </cell>
          <cell r="AA93">
            <v>0</v>
          </cell>
          <cell r="AS93">
            <v>211</v>
          </cell>
          <cell r="AU93">
            <v>0</v>
          </cell>
          <cell r="AV93">
            <v>0</v>
          </cell>
          <cell r="AW93">
            <v>0</v>
          </cell>
          <cell r="AX93">
            <v>0</v>
          </cell>
          <cell r="AY93">
            <v>0</v>
          </cell>
          <cell r="AZ93">
            <v>0</v>
          </cell>
          <cell r="BK93">
            <v>211</v>
          </cell>
          <cell r="BM93">
            <v>0</v>
          </cell>
          <cell r="BN93">
            <v>0</v>
          </cell>
          <cell r="BO93">
            <v>0</v>
          </cell>
          <cell r="BP93">
            <v>0</v>
          </cell>
          <cell r="BQ93">
            <v>0</v>
          </cell>
          <cell r="BR93">
            <v>0</v>
          </cell>
        </row>
        <row r="94">
          <cell r="B94" t="str">
            <v>3.1-05</v>
          </cell>
          <cell r="F94">
            <v>348</v>
          </cell>
          <cell r="W94">
            <v>278.57049800607564</v>
          </cell>
          <cell r="X94">
            <v>2.9409504773915454</v>
          </cell>
          <cell r="Z94">
            <v>292.35262943334692</v>
          </cell>
          <cell r="AA94">
            <v>292.35262943334692</v>
          </cell>
          <cell r="AS94">
            <v>211</v>
          </cell>
          <cell r="AU94">
            <v>0</v>
          </cell>
          <cell r="AV94">
            <v>0</v>
          </cell>
          <cell r="AW94">
            <v>0</v>
          </cell>
          <cell r="AX94">
            <v>0</v>
          </cell>
          <cell r="AY94">
            <v>0</v>
          </cell>
          <cell r="AZ94">
            <v>0</v>
          </cell>
          <cell r="BK94">
            <v>211</v>
          </cell>
          <cell r="BM94">
            <v>0</v>
          </cell>
          <cell r="BN94">
            <v>0</v>
          </cell>
          <cell r="BO94">
            <v>0</v>
          </cell>
          <cell r="BP94">
            <v>0</v>
          </cell>
          <cell r="BQ94">
            <v>0</v>
          </cell>
          <cell r="BR94">
            <v>0</v>
          </cell>
        </row>
        <row r="95">
          <cell r="B95" t="str">
            <v>3.1-05</v>
          </cell>
          <cell r="F95">
            <v>1758</v>
          </cell>
          <cell r="W95">
            <v>22.498780622630438</v>
          </cell>
          <cell r="X95">
            <v>4.2201846521810378</v>
          </cell>
          <cell r="Z95">
            <v>1758</v>
          </cell>
          <cell r="AA95">
            <v>1758</v>
          </cell>
          <cell r="AS95">
            <v>211</v>
          </cell>
          <cell r="AU95">
            <v>0</v>
          </cell>
          <cell r="AV95">
            <v>0</v>
          </cell>
          <cell r="AW95">
            <v>0</v>
          </cell>
          <cell r="AX95">
            <v>0</v>
          </cell>
          <cell r="AY95">
            <v>0</v>
          </cell>
          <cell r="AZ95">
            <v>0</v>
          </cell>
          <cell r="BK95">
            <v>211</v>
          </cell>
          <cell r="BM95">
            <v>0</v>
          </cell>
          <cell r="BN95">
            <v>0</v>
          </cell>
          <cell r="BO95">
            <v>0</v>
          </cell>
          <cell r="BP95">
            <v>0</v>
          </cell>
          <cell r="BQ95">
            <v>0</v>
          </cell>
          <cell r="BR95">
            <v>0</v>
          </cell>
        </row>
        <row r="96">
          <cell r="B96" t="str">
            <v>3.1-05</v>
          </cell>
          <cell r="F96">
            <v>181</v>
          </cell>
          <cell r="W96">
            <v>0</v>
          </cell>
          <cell r="X96">
            <v>0</v>
          </cell>
          <cell r="Z96">
            <v>0</v>
          </cell>
          <cell r="AA96">
            <v>0</v>
          </cell>
          <cell r="AS96">
            <v>211</v>
          </cell>
          <cell r="AU96">
            <v>0</v>
          </cell>
          <cell r="AV96">
            <v>0</v>
          </cell>
          <cell r="AW96">
            <v>0</v>
          </cell>
          <cell r="AX96">
            <v>0</v>
          </cell>
          <cell r="AY96">
            <v>0</v>
          </cell>
          <cell r="AZ96">
            <v>0</v>
          </cell>
          <cell r="BK96">
            <v>211</v>
          </cell>
          <cell r="BM96">
            <v>0</v>
          </cell>
          <cell r="BN96">
            <v>0</v>
          </cell>
          <cell r="BO96">
            <v>0</v>
          </cell>
          <cell r="BP96">
            <v>0</v>
          </cell>
          <cell r="BQ96">
            <v>0</v>
          </cell>
          <cell r="BR96">
            <v>0</v>
          </cell>
        </row>
        <row r="97">
          <cell r="B97" t="str">
            <v>3.1-05</v>
          </cell>
          <cell r="W97">
            <v>47.925014011546658</v>
          </cell>
          <cell r="X97">
            <v>10.06918137311014</v>
          </cell>
          <cell r="Z97">
            <v>0</v>
          </cell>
          <cell r="AA97">
            <v>0</v>
          </cell>
          <cell r="AS97">
            <v>211</v>
          </cell>
          <cell r="AU97">
            <v>0</v>
          </cell>
          <cell r="AV97">
            <v>0</v>
          </cell>
          <cell r="AW97">
            <v>0</v>
          </cell>
          <cell r="AX97">
            <v>0</v>
          </cell>
          <cell r="AY97">
            <v>0</v>
          </cell>
          <cell r="AZ97">
            <v>0</v>
          </cell>
          <cell r="BK97">
            <v>211</v>
          </cell>
          <cell r="BM97">
            <v>0</v>
          </cell>
          <cell r="BN97">
            <v>0</v>
          </cell>
          <cell r="BO97">
            <v>0</v>
          </cell>
          <cell r="BP97">
            <v>0</v>
          </cell>
          <cell r="BQ97">
            <v>0</v>
          </cell>
          <cell r="BR97">
            <v>0</v>
          </cell>
        </row>
        <row r="98">
          <cell r="B98" t="str">
            <v>3.1-06</v>
          </cell>
          <cell r="F98">
            <v>350</v>
          </cell>
          <cell r="W98">
            <v>280.17147787967377</v>
          </cell>
          <cell r="X98">
            <v>2.9578524916294278</v>
          </cell>
          <cell r="Z98">
            <v>294.03281695882595</v>
          </cell>
          <cell r="AA98">
            <v>294.03281695882595</v>
          </cell>
          <cell r="AS98">
            <v>211</v>
          </cell>
          <cell r="AU98">
            <v>0</v>
          </cell>
          <cell r="AV98">
            <v>0</v>
          </cell>
          <cell r="AW98">
            <v>0</v>
          </cell>
          <cell r="AX98">
            <v>0</v>
          </cell>
          <cell r="AY98">
            <v>0</v>
          </cell>
          <cell r="AZ98">
            <v>0</v>
          </cell>
          <cell r="BK98">
            <v>211</v>
          </cell>
          <cell r="BM98">
            <v>0</v>
          </cell>
          <cell r="BN98">
            <v>0</v>
          </cell>
          <cell r="BO98">
            <v>0</v>
          </cell>
          <cell r="BP98">
            <v>0</v>
          </cell>
          <cell r="BQ98">
            <v>0</v>
          </cell>
          <cell r="BR98">
            <v>0</v>
          </cell>
        </row>
        <row r="99">
          <cell r="B99" t="str">
            <v>3.1-06</v>
          </cell>
          <cell r="F99">
            <v>1762</v>
          </cell>
          <cell r="W99">
            <v>22.549972387414581</v>
          </cell>
          <cell r="X99">
            <v>4.229786892572803</v>
          </cell>
          <cell r="Z99">
            <v>1762</v>
          </cell>
          <cell r="AA99">
            <v>1762</v>
          </cell>
          <cell r="AS99">
            <v>211</v>
          </cell>
          <cell r="AU99">
            <v>0</v>
          </cell>
          <cell r="AV99">
            <v>0</v>
          </cell>
          <cell r="AW99">
            <v>0</v>
          </cell>
          <cell r="AX99">
            <v>0</v>
          </cell>
          <cell r="AY99">
            <v>0</v>
          </cell>
          <cell r="AZ99">
            <v>0</v>
          </cell>
          <cell r="BK99">
            <v>211</v>
          </cell>
          <cell r="BM99">
            <v>0</v>
          </cell>
          <cell r="BN99">
            <v>0</v>
          </cell>
          <cell r="BO99">
            <v>0</v>
          </cell>
          <cell r="BP99">
            <v>0</v>
          </cell>
          <cell r="BQ99">
            <v>0</v>
          </cell>
          <cell r="BR99">
            <v>0</v>
          </cell>
        </row>
        <row r="100">
          <cell r="B100" t="str">
            <v>3.1-06</v>
          </cell>
          <cell r="F100">
            <v>175</v>
          </cell>
          <cell r="W100">
            <v>0</v>
          </cell>
          <cell r="X100">
            <v>0</v>
          </cell>
          <cell r="Z100">
            <v>0</v>
          </cell>
          <cell r="AA100">
            <v>0</v>
          </cell>
          <cell r="AS100">
            <v>211</v>
          </cell>
          <cell r="AU100">
            <v>0</v>
          </cell>
          <cell r="AV100">
            <v>0</v>
          </cell>
          <cell r="AW100">
            <v>0</v>
          </cell>
          <cell r="AX100">
            <v>0</v>
          </cell>
          <cell r="AY100">
            <v>0</v>
          </cell>
          <cell r="AZ100">
            <v>0</v>
          </cell>
          <cell r="BK100">
            <v>211</v>
          </cell>
          <cell r="BM100">
            <v>0</v>
          </cell>
          <cell r="BN100">
            <v>0</v>
          </cell>
          <cell r="BO100">
            <v>0</v>
          </cell>
          <cell r="BP100">
            <v>0</v>
          </cell>
          <cell r="BQ100">
            <v>0</v>
          </cell>
          <cell r="BR100">
            <v>0</v>
          </cell>
        </row>
        <row r="101">
          <cell r="B101" t="str">
            <v>3.1-06</v>
          </cell>
          <cell r="W101">
            <v>47.925014011546658</v>
          </cell>
          <cell r="X101">
            <v>10.06918137311014</v>
          </cell>
          <cell r="Z101">
            <v>0</v>
          </cell>
          <cell r="AA101">
            <v>0</v>
          </cell>
          <cell r="AS101">
            <v>211</v>
          </cell>
          <cell r="AU101">
            <v>0</v>
          </cell>
          <cell r="AV101">
            <v>0</v>
          </cell>
          <cell r="AW101">
            <v>0</v>
          </cell>
          <cell r="AX101">
            <v>0</v>
          </cell>
          <cell r="AY101">
            <v>0</v>
          </cell>
          <cell r="AZ101">
            <v>0</v>
          </cell>
          <cell r="BK101">
            <v>211</v>
          </cell>
          <cell r="BM101">
            <v>0</v>
          </cell>
          <cell r="BN101">
            <v>0</v>
          </cell>
          <cell r="BO101">
            <v>0</v>
          </cell>
          <cell r="BP101">
            <v>0</v>
          </cell>
          <cell r="BQ101">
            <v>0</v>
          </cell>
          <cell r="BR101">
            <v>0</v>
          </cell>
        </row>
        <row r="102">
          <cell r="B102" t="str">
            <v>3.1-07</v>
          </cell>
          <cell r="F102">
            <v>438</v>
          </cell>
          <cell r="W102">
            <v>350.61459231799171</v>
          </cell>
          <cell r="X102">
            <v>3.7015411180962556</v>
          </cell>
          <cell r="Z102">
            <v>367.96106807990213</v>
          </cell>
          <cell r="AA102">
            <v>367.96106807990213</v>
          </cell>
          <cell r="AS102">
            <v>211</v>
          </cell>
          <cell r="AU102">
            <v>0</v>
          </cell>
          <cell r="AV102">
            <v>0</v>
          </cell>
          <cell r="AW102">
            <v>0</v>
          </cell>
          <cell r="AX102">
            <v>0</v>
          </cell>
          <cell r="AY102">
            <v>0</v>
          </cell>
          <cell r="AZ102">
            <v>0</v>
          </cell>
          <cell r="BK102">
            <v>211</v>
          </cell>
          <cell r="BM102">
            <v>0</v>
          </cell>
          <cell r="BN102">
            <v>0</v>
          </cell>
          <cell r="BO102">
            <v>0</v>
          </cell>
          <cell r="BP102">
            <v>0</v>
          </cell>
          <cell r="BQ102">
            <v>0</v>
          </cell>
          <cell r="BR102">
            <v>0</v>
          </cell>
        </row>
        <row r="103">
          <cell r="B103" t="str">
            <v>3.1-07</v>
          </cell>
          <cell r="F103">
            <v>1688</v>
          </cell>
          <cell r="W103">
            <v>21.602924738907955</v>
          </cell>
          <cell r="X103">
            <v>4.0521454453251371</v>
          </cell>
          <cell r="Z103">
            <v>1688</v>
          </cell>
          <cell r="AA103">
            <v>1688</v>
          </cell>
          <cell r="AS103">
            <v>211</v>
          </cell>
          <cell r="AU103">
            <v>0</v>
          </cell>
          <cell r="AV103">
            <v>0</v>
          </cell>
          <cell r="AW103">
            <v>0</v>
          </cell>
          <cell r="AX103">
            <v>0</v>
          </cell>
          <cell r="AY103">
            <v>0</v>
          </cell>
          <cell r="AZ103">
            <v>0</v>
          </cell>
          <cell r="BK103">
            <v>211</v>
          </cell>
          <cell r="BM103">
            <v>0</v>
          </cell>
          <cell r="BN103">
            <v>0</v>
          </cell>
          <cell r="BO103">
            <v>0</v>
          </cell>
          <cell r="BP103">
            <v>0</v>
          </cell>
          <cell r="BQ103">
            <v>0</v>
          </cell>
          <cell r="BR103">
            <v>0</v>
          </cell>
        </row>
        <row r="104">
          <cell r="B104" t="str">
            <v>3.1-07</v>
          </cell>
          <cell r="F104">
            <v>175</v>
          </cell>
          <cell r="W104">
            <v>0</v>
          </cell>
          <cell r="X104">
            <v>0</v>
          </cell>
          <cell r="Z104">
            <v>0</v>
          </cell>
          <cell r="AA104">
            <v>0</v>
          </cell>
          <cell r="AS104">
            <v>211</v>
          </cell>
          <cell r="AU104">
            <v>0</v>
          </cell>
          <cell r="AV104">
            <v>0</v>
          </cell>
          <cell r="AW104">
            <v>0</v>
          </cell>
          <cell r="AX104">
            <v>0</v>
          </cell>
          <cell r="AY104">
            <v>0</v>
          </cell>
          <cell r="AZ104">
            <v>0</v>
          </cell>
          <cell r="BK104">
            <v>211</v>
          </cell>
          <cell r="BM104">
            <v>0</v>
          </cell>
          <cell r="BN104">
            <v>0</v>
          </cell>
          <cell r="BO104">
            <v>0</v>
          </cell>
          <cell r="BP104">
            <v>0</v>
          </cell>
          <cell r="BQ104">
            <v>0</v>
          </cell>
          <cell r="BR104">
            <v>0</v>
          </cell>
        </row>
        <row r="105">
          <cell r="B105" t="str">
            <v>3.1-07</v>
          </cell>
          <cell r="W105">
            <v>47.925014011546658</v>
          </cell>
          <cell r="X105">
            <v>10.06918137311014</v>
          </cell>
          <cell r="Z105">
            <v>0</v>
          </cell>
          <cell r="AA105">
            <v>0</v>
          </cell>
          <cell r="AS105">
            <v>211</v>
          </cell>
          <cell r="AU105">
            <v>0</v>
          </cell>
          <cell r="AV105">
            <v>0</v>
          </cell>
          <cell r="AW105">
            <v>0</v>
          </cell>
          <cell r="AX105">
            <v>0</v>
          </cell>
          <cell r="AY105">
            <v>0</v>
          </cell>
          <cell r="AZ105">
            <v>0</v>
          </cell>
          <cell r="BK105">
            <v>211</v>
          </cell>
          <cell r="BM105">
            <v>0</v>
          </cell>
          <cell r="BN105">
            <v>0</v>
          </cell>
          <cell r="BO105">
            <v>0</v>
          </cell>
          <cell r="BP105">
            <v>0</v>
          </cell>
          <cell r="BQ105">
            <v>0</v>
          </cell>
          <cell r="BR105">
            <v>0</v>
          </cell>
        </row>
        <row r="106">
          <cell r="B106" t="str">
            <v>3.1-08</v>
          </cell>
          <cell r="F106">
            <v>455</v>
          </cell>
          <cell r="W106">
            <v>364.22292124357585</v>
          </cell>
          <cell r="X106">
            <v>3.8452082391182563</v>
          </cell>
          <cell r="Z106">
            <v>382.2426620464737</v>
          </cell>
          <cell r="AA106">
            <v>382.2426620464737</v>
          </cell>
          <cell r="AS106">
            <v>211</v>
          </cell>
          <cell r="AU106">
            <v>0</v>
          </cell>
          <cell r="AV106">
            <v>0</v>
          </cell>
          <cell r="AW106">
            <v>0</v>
          </cell>
          <cell r="AX106">
            <v>0</v>
          </cell>
          <cell r="AY106">
            <v>0</v>
          </cell>
          <cell r="AZ106">
            <v>0</v>
          </cell>
          <cell r="BK106">
            <v>211</v>
          </cell>
          <cell r="BM106">
            <v>0</v>
          </cell>
          <cell r="BN106">
            <v>0</v>
          </cell>
          <cell r="BO106">
            <v>0</v>
          </cell>
          <cell r="BP106">
            <v>0</v>
          </cell>
          <cell r="BQ106">
            <v>0</v>
          </cell>
          <cell r="BR106">
            <v>0</v>
          </cell>
        </row>
        <row r="107">
          <cell r="B107" t="str">
            <v>3.1-08</v>
          </cell>
          <cell r="F107">
            <v>1636</v>
          </cell>
          <cell r="W107">
            <v>20.937431796714108</v>
          </cell>
          <cell r="X107">
            <v>3.9273163202321824</v>
          </cell>
          <cell r="Z107">
            <v>1636</v>
          </cell>
          <cell r="AA107">
            <v>1636</v>
          </cell>
          <cell r="AS107">
            <v>211</v>
          </cell>
          <cell r="AU107">
            <v>0</v>
          </cell>
          <cell r="AV107">
            <v>0</v>
          </cell>
          <cell r="AW107">
            <v>0</v>
          </cell>
          <cell r="AX107">
            <v>0</v>
          </cell>
          <cell r="AY107">
            <v>0</v>
          </cell>
          <cell r="AZ107">
            <v>0</v>
          </cell>
          <cell r="BK107">
            <v>211</v>
          </cell>
          <cell r="BM107">
            <v>0</v>
          </cell>
          <cell r="BN107">
            <v>0</v>
          </cell>
          <cell r="BO107">
            <v>0</v>
          </cell>
          <cell r="BP107">
            <v>0</v>
          </cell>
          <cell r="BQ107">
            <v>0</v>
          </cell>
          <cell r="BR107">
            <v>0</v>
          </cell>
        </row>
        <row r="108">
          <cell r="B108" t="str">
            <v>3.1-08</v>
          </cell>
          <cell r="F108">
            <v>182</v>
          </cell>
          <cell r="W108">
            <v>0</v>
          </cell>
          <cell r="X108">
            <v>0</v>
          </cell>
          <cell r="Z108">
            <v>0</v>
          </cell>
          <cell r="AA108">
            <v>0</v>
          </cell>
          <cell r="AS108">
            <v>211</v>
          </cell>
          <cell r="AU108">
            <v>0</v>
          </cell>
          <cell r="AV108">
            <v>0</v>
          </cell>
          <cell r="AW108">
            <v>0</v>
          </cell>
          <cell r="AX108">
            <v>0</v>
          </cell>
          <cell r="AY108">
            <v>0</v>
          </cell>
          <cell r="AZ108">
            <v>0</v>
          </cell>
          <cell r="BK108">
            <v>211</v>
          </cell>
          <cell r="BM108">
            <v>0</v>
          </cell>
          <cell r="BN108">
            <v>0</v>
          </cell>
          <cell r="BO108">
            <v>0</v>
          </cell>
          <cell r="BP108">
            <v>0</v>
          </cell>
          <cell r="BQ108">
            <v>0</v>
          </cell>
          <cell r="BR108">
            <v>0</v>
          </cell>
        </row>
        <row r="109">
          <cell r="B109" t="str">
            <v>3.1-08</v>
          </cell>
          <cell r="W109">
            <v>47.925014011546658</v>
          </cell>
          <cell r="X109">
            <v>10.06918137311014</v>
          </cell>
          <cell r="Z109">
            <v>0</v>
          </cell>
          <cell r="AA109">
            <v>0</v>
          </cell>
          <cell r="AS109">
            <v>211</v>
          </cell>
          <cell r="AU109">
            <v>0</v>
          </cell>
          <cell r="AV109">
            <v>0</v>
          </cell>
          <cell r="AW109">
            <v>0</v>
          </cell>
          <cell r="AX109">
            <v>0</v>
          </cell>
          <cell r="AY109">
            <v>0</v>
          </cell>
          <cell r="AZ109">
            <v>0</v>
          </cell>
          <cell r="BK109">
            <v>211</v>
          </cell>
          <cell r="BM109">
            <v>0</v>
          </cell>
          <cell r="BN109">
            <v>0</v>
          </cell>
          <cell r="BO109">
            <v>0</v>
          </cell>
          <cell r="BP109">
            <v>0</v>
          </cell>
          <cell r="BQ109">
            <v>0</v>
          </cell>
          <cell r="BR109">
            <v>0</v>
          </cell>
        </row>
        <row r="110">
          <cell r="B110" t="str">
            <v>3.1-09</v>
          </cell>
          <cell r="F110">
            <v>519</v>
          </cell>
          <cell r="W110">
            <v>415.45427719871623</v>
          </cell>
          <cell r="X110">
            <v>4.3860726947304949</v>
          </cell>
          <cell r="Z110">
            <v>436.00866286180189</v>
          </cell>
          <cell r="AA110">
            <v>436.00866286180189</v>
          </cell>
          <cell r="AS110">
            <v>211</v>
          </cell>
          <cell r="AU110">
            <v>0</v>
          </cell>
          <cell r="AV110">
            <v>0</v>
          </cell>
          <cell r="AW110">
            <v>0</v>
          </cell>
          <cell r="AX110">
            <v>0</v>
          </cell>
          <cell r="AY110">
            <v>0</v>
          </cell>
          <cell r="AZ110">
            <v>0</v>
          </cell>
          <cell r="BK110">
            <v>211</v>
          </cell>
          <cell r="BM110">
            <v>0</v>
          </cell>
          <cell r="BN110">
            <v>0</v>
          </cell>
          <cell r="BO110">
            <v>0</v>
          </cell>
          <cell r="BP110">
            <v>0</v>
          </cell>
          <cell r="BQ110">
            <v>0</v>
          </cell>
          <cell r="BR110">
            <v>0</v>
          </cell>
        </row>
        <row r="111">
          <cell r="B111" t="str">
            <v>3.1-09</v>
          </cell>
          <cell r="F111">
            <v>1641</v>
          </cell>
          <cell r="W111">
            <v>21.001421502694285</v>
          </cell>
          <cell r="X111">
            <v>3.9393191207218896</v>
          </cell>
          <cell r="Z111">
            <v>1641</v>
          </cell>
          <cell r="AA111">
            <v>1641</v>
          </cell>
          <cell r="AS111">
            <v>211</v>
          </cell>
          <cell r="AU111">
            <v>0</v>
          </cell>
          <cell r="AV111">
            <v>0</v>
          </cell>
          <cell r="AW111">
            <v>0</v>
          </cell>
          <cell r="AX111">
            <v>0</v>
          </cell>
          <cell r="AY111">
            <v>0</v>
          </cell>
          <cell r="AZ111">
            <v>0</v>
          </cell>
          <cell r="BK111">
            <v>211</v>
          </cell>
          <cell r="BM111">
            <v>0</v>
          </cell>
          <cell r="BN111">
            <v>0</v>
          </cell>
          <cell r="BO111">
            <v>0</v>
          </cell>
          <cell r="BP111">
            <v>0</v>
          </cell>
          <cell r="BQ111">
            <v>0</v>
          </cell>
          <cell r="BR111">
            <v>0</v>
          </cell>
        </row>
        <row r="112">
          <cell r="B112" t="str">
            <v>3.1-09</v>
          </cell>
          <cell r="F112">
            <v>170</v>
          </cell>
          <cell r="W112">
            <v>0</v>
          </cell>
          <cell r="X112">
            <v>0</v>
          </cell>
          <cell r="Z112">
            <v>0</v>
          </cell>
          <cell r="AA112">
            <v>0</v>
          </cell>
          <cell r="AS112">
            <v>211</v>
          </cell>
          <cell r="AU112">
            <v>0</v>
          </cell>
          <cell r="AV112">
            <v>0</v>
          </cell>
          <cell r="AW112">
            <v>0</v>
          </cell>
          <cell r="AX112">
            <v>0</v>
          </cell>
          <cell r="AY112">
            <v>0</v>
          </cell>
          <cell r="AZ112">
            <v>0</v>
          </cell>
          <cell r="BK112">
            <v>211</v>
          </cell>
          <cell r="BM112">
            <v>0</v>
          </cell>
          <cell r="BN112">
            <v>0</v>
          </cell>
          <cell r="BO112">
            <v>0</v>
          </cell>
          <cell r="BP112">
            <v>0</v>
          </cell>
          <cell r="BQ112">
            <v>0</v>
          </cell>
          <cell r="BR112">
            <v>0</v>
          </cell>
        </row>
        <row r="113">
          <cell r="B113" t="str">
            <v>3.1-09</v>
          </cell>
          <cell r="W113">
            <v>47.925014011546658</v>
          </cell>
          <cell r="X113">
            <v>10.06918137311014</v>
          </cell>
          <cell r="Z113">
            <v>0</v>
          </cell>
          <cell r="AA113">
            <v>0</v>
          </cell>
          <cell r="AS113">
            <v>211</v>
          </cell>
          <cell r="AU113">
            <v>0</v>
          </cell>
          <cell r="AV113">
            <v>0</v>
          </cell>
          <cell r="AW113">
            <v>0</v>
          </cell>
          <cell r="AX113">
            <v>0</v>
          </cell>
          <cell r="AY113">
            <v>0</v>
          </cell>
          <cell r="AZ113">
            <v>0</v>
          </cell>
          <cell r="BK113">
            <v>211</v>
          </cell>
          <cell r="BM113">
            <v>0</v>
          </cell>
          <cell r="BN113">
            <v>0</v>
          </cell>
          <cell r="BO113">
            <v>0</v>
          </cell>
          <cell r="BP113">
            <v>0</v>
          </cell>
          <cell r="BQ113">
            <v>0</v>
          </cell>
          <cell r="BR113">
            <v>0</v>
          </cell>
        </row>
        <row r="115">
          <cell r="B115" t="str">
            <v>3.1-11</v>
          </cell>
          <cell r="F115">
            <v>275</v>
          </cell>
          <cell r="W115">
            <v>166.37478610082928</v>
          </cell>
          <cell r="X115">
            <v>2.3240269577088366</v>
          </cell>
          <cell r="Z115">
            <v>154.57373634148257</v>
          </cell>
          <cell r="AA115">
            <v>154.57373634148257</v>
          </cell>
          <cell r="AS115">
            <v>211</v>
          </cell>
          <cell r="AU115">
            <v>0</v>
          </cell>
          <cell r="AV115">
            <v>0</v>
          </cell>
          <cell r="AW115">
            <v>0</v>
          </cell>
          <cell r="AX115">
            <v>0</v>
          </cell>
          <cell r="AY115">
            <v>0</v>
          </cell>
          <cell r="AZ115">
            <v>0</v>
          </cell>
          <cell r="BK115">
            <v>211</v>
          </cell>
          <cell r="BM115">
            <v>0</v>
          </cell>
          <cell r="BN115">
            <v>0</v>
          </cell>
          <cell r="BO115">
            <v>0</v>
          </cell>
          <cell r="BP115">
            <v>0</v>
          </cell>
          <cell r="BQ115">
            <v>0</v>
          </cell>
          <cell r="BR115">
            <v>0</v>
          </cell>
        </row>
        <row r="116">
          <cell r="B116" t="str">
            <v>3.1-11</v>
          </cell>
          <cell r="F116">
            <v>1791</v>
          </cell>
          <cell r="W116">
            <v>22.921112682099611</v>
          </cell>
          <cell r="X116">
            <v>4.2994031354131046</v>
          </cell>
          <cell r="Z116">
            <v>1791</v>
          </cell>
          <cell r="AA116">
            <v>1791</v>
          </cell>
          <cell r="AS116">
            <v>211</v>
          </cell>
          <cell r="AU116">
            <v>0</v>
          </cell>
          <cell r="AV116">
            <v>0</v>
          </cell>
          <cell r="AW116">
            <v>0</v>
          </cell>
          <cell r="AX116">
            <v>0</v>
          </cell>
          <cell r="AY116">
            <v>0</v>
          </cell>
          <cell r="AZ116">
            <v>0</v>
          </cell>
          <cell r="BK116">
            <v>211</v>
          </cell>
          <cell r="BM116">
            <v>0</v>
          </cell>
          <cell r="BN116">
            <v>0</v>
          </cell>
          <cell r="BO116">
            <v>0</v>
          </cell>
          <cell r="BP116">
            <v>0</v>
          </cell>
          <cell r="BQ116">
            <v>0</v>
          </cell>
          <cell r="BR116">
            <v>0</v>
          </cell>
        </row>
        <row r="117">
          <cell r="B117" t="str">
            <v>3.1-11</v>
          </cell>
          <cell r="F117">
            <v>179</v>
          </cell>
          <cell r="W117">
            <v>0</v>
          </cell>
          <cell r="X117">
            <v>0</v>
          </cell>
          <cell r="Z117">
            <v>0</v>
          </cell>
          <cell r="AA117">
            <v>0</v>
          </cell>
          <cell r="AS117">
            <v>211</v>
          </cell>
          <cell r="AU117">
            <v>0</v>
          </cell>
          <cell r="AV117">
            <v>0</v>
          </cell>
          <cell r="AW117">
            <v>0</v>
          </cell>
          <cell r="AX117">
            <v>0</v>
          </cell>
          <cell r="AY117">
            <v>0</v>
          </cell>
          <cell r="AZ117">
            <v>0</v>
          </cell>
          <cell r="BK117">
            <v>211</v>
          </cell>
          <cell r="BM117">
            <v>0</v>
          </cell>
          <cell r="BN117">
            <v>0</v>
          </cell>
          <cell r="BO117">
            <v>0</v>
          </cell>
          <cell r="BP117">
            <v>0</v>
          </cell>
          <cell r="BQ117">
            <v>0</v>
          </cell>
          <cell r="BR117">
            <v>0</v>
          </cell>
        </row>
        <row r="118">
          <cell r="B118" t="str">
            <v>3.1-11</v>
          </cell>
          <cell r="W118">
            <v>47.925014011546658</v>
          </cell>
          <cell r="X118">
            <v>10.06918137311014</v>
          </cell>
          <cell r="Z118">
            <v>0</v>
          </cell>
          <cell r="AA118">
            <v>0</v>
          </cell>
          <cell r="AS118">
            <v>211</v>
          </cell>
          <cell r="AU118">
            <v>0</v>
          </cell>
          <cell r="AV118">
            <v>0</v>
          </cell>
          <cell r="AW118">
            <v>0</v>
          </cell>
          <cell r="AX118">
            <v>0</v>
          </cell>
          <cell r="AY118">
            <v>0</v>
          </cell>
          <cell r="AZ118">
            <v>0</v>
          </cell>
          <cell r="BK118">
            <v>211</v>
          </cell>
          <cell r="BM118">
            <v>0</v>
          </cell>
          <cell r="BN118">
            <v>0</v>
          </cell>
          <cell r="BO118">
            <v>0</v>
          </cell>
          <cell r="BP118">
            <v>0</v>
          </cell>
          <cell r="BQ118">
            <v>0</v>
          </cell>
          <cell r="BR118">
            <v>0</v>
          </cell>
        </row>
        <row r="119">
          <cell r="B119" t="str">
            <v>3.1-12</v>
          </cell>
          <cell r="F119">
            <v>298</v>
          </cell>
          <cell r="W119">
            <v>180.28976821108046</v>
          </cell>
          <cell r="X119">
            <v>2.5184001214444844</v>
          </cell>
          <cell r="Z119">
            <v>167.5017215627702</v>
          </cell>
          <cell r="AA119">
            <v>167.5017215627702</v>
          </cell>
          <cell r="AS119">
            <v>211</v>
          </cell>
          <cell r="AU119">
            <v>0</v>
          </cell>
          <cell r="AV119">
            <v>0</v>
          </cell>
          <cell r="AW119">
            <v>0</v>
          </cell>
          <cell r="AX119">
            <v>0</v>
          </cell>
          <cell r="AY119">
            <v>0</v>
          </cell>
          <cell r="AZ119">
            <v>0</v>
          </cell>
          <cell r="BK119">
            <v>211</v>
          </cell>
          <cell r="BM119">
            <v>0</v>
          </cell>
          <cell r="BN119">
            <v>0</v>
          </cell>
          <cell r="BO119">
            <v>0</v>
          </cell>
          <cell r="BP119">
            <v>0</v>
          </cell>
          <cell r="BQ119">
            <v>0</v>
          </cell>
          <cell r="BR119">
            <v>0</v>
          </cell>
        </row>
        <row r="120">
          <cell r="B120" t="str">
            <v>3.1-12</v>
          </cell>
          <cell r="F120">
            <v>1773</v>
          </cell>
          <cell r="W120">
            <v>22.690749740570972</v>
          </cell>
          <cell r="X120">
            <v>4.2561930536501587</v>
          </cell>
          <cell r="Z120">
            <v>1773</v>
          </cell>
          <cell r="AA120">
            <v>1773</v>
          </cell>
          <cell r="AS120">
            <v>211</v>
          </cell>
          <cell r="AU120">
            <v>0</v>
          </cell>
          <cell r="AV120">
            <v>0</v>
          </cell>
          <cell r="AW120">
            <v>0</v>
          </cell>
          <cell r="AX120">
            <v>0</v>
          </cell>
          <cell r="AY120">
            <v>0</v>
          </cell>
          <cell r="AZ120">
            <v>0</v>
          </cell>
          <cell r="BK120">
            <v>211</v>
          </cell>
          <cell r="BM120">
            <v>0</v>
          </cell>
          <cell r="BN120">
            <v>0</v>
          </cell>
          <cell r="BO120">
            <v>0</v>
          </cell>
          <cell r="BP120">
            <v>0</v>
          </cell>
          <cell r="BQ120">
            <v>0</v>
          </cell>
          <cell r="BR120">
            <v>0</v>
          </cell>
        </row>
        <row r="121">
          <cell r="B121" t="str">
            <v>3.1-12</v>
          </cell>
          <cell r="F121">
            <v>179</v>
          </cell>
          <cell r="W121">
            <v>0</v>
          </cell>
          <cell r="X121">
            <v>0</v>
          </cell>
          <cell r="Z121">
            <v>0</v>
          </cell>
          <cell r="AA121">
            <v>0</v>
          </cell>
          <cell r="AS121">
            <v>211</v>
          </cell>
          <cell r="AU121">
            <v>0</v>
          </cell>
          <cell r="AV121">
            <v>0</v>
          </cell>
          <cell r="AW121">
            <v>0</v>
          </cell>
          <cell r="AX121">
            <v>0</v>
          </cell>
          <cell r="AY121">
            <v>0</v>
          </cell>
          <cell r="AZ121">
            <v>0</v>
          </cell>
          <cell r="BK121">
            <v>211</v>
          </cell>
          <cell r="BM121">
            <v>0</v>
          </cell>
          <cell r="BN121">
            <v>0</v>
          </cell>
          <cell r="BO121">
            <v>0</v>
          </cell>
          <cell r="BP121">
            <v>0</v>
          </cell>
          <cell r="BQ121">
            <v>0</v>
          </cell>
          <cell r="BR121">
            <v>0</v>
          </cell>
        </row>
        <row r="122">
          <cell r="B122" t="str">
            <v>3.1-12</v>
          </cell>
          <cell r="W122">
            <v>47.925014011546658</v>
          </cell>
          <cell r="X122">
            <v>10.06918137311014</v>
          </cell>
          <cell r="Z122">
            <v>0</v>
          </cell>
          <cell r="AA122">
            <v>0</v>
          </cell>
          <cell r="AS122">
            <v>211</v>
          </cell>
          <cell r="AU122">
            <v>0</v>
          </cell>
          <cell r="AV122">
            <v>0</v>
          </cell>
          <cell r="AW122">
            <v>0</v>
          </cell>
          <cell r="AX122">
            <v>0</v>
          </cell>
          <cell r="AY122">
            <v>0</v>
          </cell>
          <cell r="AZ122">
            <v>0</v>
          </cell>
          <cell r="BK122">
            <v>211</v>
          </cell>
          <cell r="BM122">
            <v>0</v>
          </cell>
          <cell r="BN122">
            <v>0</v>
          </cell>
          <cell r="BO122">
            <v>0</v>
          </cell>
          <cell r="BP122">
            <v>0</v>
          </cell>
          <cell r="BQ122">
            <v>0</v>
          </cell>
          <cell r="BR122">
            <v>0</v>
          </cell>
        </row>
        <row r="123">
          <cell r="B123" t="str">
            <v>3.1-13</v>
          </cell>
          <cell r="F123">
            <v>300</v>
          </cell>
          <cell r="W123">
            <v>181.49976665545012</v>
          </cell>
          <cell r="X123">
            <v>2.5353021356823664</v>
          </cell>
          <cell r="Z123">
            <v>168.62589419070827</v>
          </cell>
          <cell r="AA123">
            <v>168.62589419070827</v>
          </cell>
          <cell r="AS123">
            <v>211</v>
          </cell>
          <cell r="AU123">
            <v>0</v>
          </cell>
          <cell r="AV123">
            <v>0</v>
          </cell>
          <cell r="AW123">
            <v>37.421999999999997</v>
          </cell>
          <cell r="AX123">
            <v>0</v>
          </cell>
          <cell r="AY123">
            <v>0</v>
          </cell>
          <cell r="AZ123">
            <v>0</v>
          </cell>
          <cell r="BK123">
            <v>211</v>
          </cell>
          <cell r="BM123">
            <v>0</v>
          </cell>
          <cell r="BN123">
            <v>0</v>
          </cell>
          <cell r="BO123">
            <v>0.378</v>
          </cell>
          <cell r="BP123">
            <v>0</v>
          </cell>
          <cell r="BQ123">
            <v>0</v>
          </cell>
          <cell r="BR123">
            <v>0</v>
          </cell>
        </row>
        <row r="124">
          <cell r="B124" t="str">
            <v>3.1-13</v>
          </cell>
          <cell r="F124">
            <v>1807</v>
          </cell>
          <cell r="W124">
            <v>23.125879741236179</v>
          </cell>
          <cell r="X124">
            <v>4.3378120969801675</v>
          </cell>
          <cell r="Z124">
            <v>1807</v>
          </cell>
          <cell r="AA124">
            <v>1807</v>
          </cell>
          <cell r="AS124">
            <v>211</v>
          </cell>
          <cell r="AU124">
            <v>0</v>
          </cell>
          <cell r="AV124">
            <v>0</v>
          </cell>
          <cell r="AW124">
            <v>225.40517999999997</v>
          </cell>
          <cell r="AX124">
            <v>0</v>
          </cell>
          <cell r="AY124">
            <v>0</v>
          </cell>
          <cell r="AZ124">
            <v>0</v>
          </cell>
          <cell r="BK124">
            <v>211</v>
          </cell>
          <cell r="BM124">
            <v>0</v>
          </cell>
          <cell r="BN124">
            <v>0</v>
          </cell>
          <cell r="BO124">
            <v>2.2768199999999998</v>
          </cell>
          <cell r="BP124">
            <v>0</v>
          </cell>
          <cell r="BQ124">
            <v>0</v>
          </cell>
          <cell r="BR124">
            <v>0</v>
          </cell>
        </row>
        <row r="125">
          <cell r="B125" t="str">
            <v>3.1-13</v>
          </cell>
          <cell r="F125">
            <v>177</v>
          </cell>
          <cell r="W125">
            <v>0</v>
          </cell>
          <cell r="X125">
            <v>0</v>
          </cell>
          <cell r="Z125">
            <v>0</v>
          </cell>
          <cell r="AA125">
            <v>0</v>
          </cell>
          <cell r="AS125">
            <v>211</v>
          </cell>
          <cell r="AU125">
            <v>0</v>
          </cell>
          <cell r="AV125">
            <v>0</v>
          </cell>
          <cell r="AW125">
            <v>22.302</v>
          </cell>
          <cell r="AX125">
            <v>0</v>
          </cell>
          <cell r="AY125">
            <v>0</v>
          </cell>
          <cell r="AZ125">
            <v>0</v>
          </cell>
          <cell r="BK125">
            <v>211</v>
          </cell>
          <cell r="BM125">
            <v>0</v>
          </cell>
          <cell r="BN125">
            <v>0</v>
          </cell>
          <cell r="BO125">
            <v>0</v>
          </cell>
          <cell r="BP125">
            <v>0</v>
          </cell>
          <cell r="BQ125">
            <v>0</v>
          </cell>
          <cell r="BR125">
            <v>0</v>
          </cell>
        </row>
        <row r="126">
          <cell r="B126" t="str">
            <v>3.1-13</v>
          </cell>
          <cell r="W126">
            <v>47.925014011546658</v>
          </cell>
          <cell r="X126">
            <v>10.06918137311014</v>
          </cell>
          <cell r="Z126">
            <v>0</v>
          </cell>
          <cell r="AA126">
            <v>0</v>
          </cell>
          <cell r="AS126">
            <v>211</v>
          </cell>
          <cell r="AU126">
            <v>0</v>
          </cell>
          <cell r="AV126">
            <v>0</v>
          </cell>
          <cell r="AW126">
            <v>0</v>
          </cell>
          <cell r="AX126">
            <v>0</v>
          </cell>
          <cell r="AY126">
            <v>0</v>
          </cell>
          <cell r="AZ126">
            <v>0</v>
          </cell>
          <cell r="BK126">
            <v>211</v>
          </cell>
          <cell r="BM126">
            <v>0</v>
          </cell>
          <cell r="BN126">
            <v>0</v>
          </cell>
          <cell r="BO126">
            <v>0</v>
          </cell>
          <cell r="BP126">
            <v>0</v>
          </cell>
          <cell r="BQ126">
            <v>0</v>
          </cell>
          <cell r="BR126">
            <v>0</v>
          </cell>
        </row>
        <row r="127">
          <cell r="B127" t="str">
            <v>3.1-14</v>
          </cell>
          <cell r="F127">
            <v>322</v>
          </cell>
          <cell r="W127">
            <v>194.80974954351646</v>
          </cell>
          <cell r="X127">
            <v>2.7212242922990741</v>
          </cell>
          <cell r="Z127">
            <v>180.99179309802687</v>
          </cell>
          <cell r="AA127">
            <v>180.99179309802687</v>
          </cell>
          <cell r="AS127">
            <v>211</v>
          </cell>
          <cell r="AU127">
            <v>0</v>
          </cell>
          <cell r="AV127">
            <v>0</v>
          </cell>
          <cell r="AW127">
            <v>0</v>
          </cell>
          <cell r="AX127">
            <v>0</v>
          </cell>
          <cell r="AY127">
            <v>0</v>
          </cell>
          <cell r="AZ127">
            <v>0</v>
          </cell>
          <cell r="BK127">
            <v>211</v>
          </cell>
          <cell r="BM127">
            <v>0</v>
          </cell>
          <cell r="BN127">
            <v>0</v>
          </cell>
          <cell r="BO127">
            <v>0</v>
          </cell>
          <cell r="BP127">
            <v>0</v>
          </cell>
          <cell r="BQ127">
            <v>0</v>
          </cell>
          <cell r="BR127">
            <v>0</v>
          </cell>
        </row>
        <row r="128">
          <cell r="B128" t="str">
            <v>3.1-14</v>
          </cell>
          <cell r="F128">
            <v>1787</v>
          </cell>
          <cell r="W128">
            <v>22.869920917315472</v>
          </cell>
          <cell r="X128">
            <v>4.2898008950213384</v>
          </cell>
          <cell r="Z128">
            <v>1787</v>
          </cell>
          <cell r="AA128">
            <v>1787</v>
          </cell>
          <cell r="AS128">
            <v>211</v>
          </cell>
          <cell r="AU128">
            <v>0</v>
          </cell>
          <cell r="AV128">
            <v>0</v>
          </cell>
          <cell r="AW128">
            <v>0</v>
          </cell>
          <cell r="AX128">
            <v>0</v>
          </cell>
          <cell r="AY128">
            <v>0</v>
          </cell>
          <cell r="AZ128">
            <v>0</v>
          </cell>
          <cell r="BK128">
            <v>211</v>
          </cell>
          <cell r="BM128">
            <v>0</v>
          </cell>
          <cell r="BN128">
            <v>0</v>
          </cell>
          <cell r="BO128">
            <v>0</v>
          </cell>
          <cell r="BP128">
            <v>0</v>
          </cell>
          <cell r="BQ128">
            <v>0</v>
          </cell>
          <cell r="BR128">
            <v>0</v>
          </cell>
        </row>
        <row r="129">
          <cell r="B129" t="str">
            <v>3.1-14</v>
          </cell>
          <cell r="F129">
            <v>178</v>
          </cell>
          <cell r="W129">
            <v>0</v>
          </cell>
          <cell r="X129">
            <v>0</v>
          </cell>
          <cell r="Z129">
            <v>0</v>
          </cell>
          <cell r="AA129">
            <v>0</v>
          </cell>
          <cell r="AS129">
            <v>211</v>
          </cell>
          <cell r="AU129">
            <v>0</v>
          </cell>
          <cell r="AV129">
            <v>0</v>
          </cell>
          <cell r="AW129">
            <v>0</v>
          </cell>
          <cell r="AX129">
            <v>0</v>
          </cell>
          <cell r="AY129">
            <v>0</v>
          </cell>
          <cell r="AZ129">
            <v>0</v>
          </cell>
          <cell r="BK129">
            <v>211</v>
          </cell>
          <cell r="BM129">
            <v>0</v>
          </cell>
          <cell r="BN129">
            <v>0</v>
          </cell>
          <cell r="BO129">
            <v>0</v>
          </cell>
          <cell r="BP129">
            <v>0</v>
          </cell>
          <cell r="BQ129">
            <v>0</v>
          </cell>
          <cell r="BR129">
            <v>0</v>
          </cell>
        </row>
        <row r="130">
          <cell r="B130" t="str">
            <v>3.1-14</v>
          </cell>
          <cell r="W130">
            <v>47.925014011546658</v>
          </cell>
          <cell r="X130">
            <v>10.06918137311014</v>
          </cell>
          <cell r="Z130">
            <v>0</v>
          </cell>
          <cell r="AA130">
            <v>0</v>
          </cell>
          <cell r="AS130">
            <v>211</v>
          </cell>
          <cell r="AU130">
            <v>0</v>
          </cell>
          <cell r="AV130">
            <v>0</v>
          </cell>
          <cell r="AW130">
            <v>0</v>
          </cell>
          <cell r="AX130">
            <v>0</v>
          </cell>
          <cell r="AY130">
            <v>0</v>
          </cell>
          <cell r="AZ130">
            <v>0</v>
          </cell>
          <cell r="BK130">
            <v>211</v>
          </cell>
          <cell r="BM130">
            <v>0</v>
          </cell>
          <cell r="BN130">
            <v>0</v>
          </cell>
          <cell r="BO130">
            <v>0</v>
          </cell>
          <cell r="BP130">
            <v>0</v>
          </cell>
          <cell r="BQ130">
            <v>0</v>
          </cell>
          <cell r="BR130">
            <v>0</v>
          </cell>
        </row>
        <row r="131">
          <cell r="B131" t="str">
            <v>3.1-15</v>
          </cell>
          <cell r="F131">
            <v>348</v>
          </cell>
          <cell r="W131">
            <v>210.53972932032212</v>
          </cell>
          <cell r="X131">
            <v>2.9409504773915454</v>
          </cell>
          <cell r="Z131">
            <v>195.60603726122159</v>
          </cell>
          <cell r="AA131">
            <v>195.60603726122159</v>
          </cell>
          <cell r="AS131">
            <v>211</v>
          </cell>
          <cell r="AU131">
            <v>0</v>
          </cell>
          <cell r="AV131">
            <v>0</v>
          </cell>
          <cell r="AW131">
            <v>0</v>
          </cell>
          <cell r="AX131">
            <v>0</v>
          </cell>
          <cell r="AY131">
            <v>0</v>
          </cell>
          <cell r="AZ131">
            <v>0</v>
          </cell>
          <cell r="BK131">
            <v>211</v>
          </cell>
          <cell r="BM131">
            <v>0</v>
          </cell>
          <cell r="BN131">
            <v>0</v>
          </cell>
          <cell r="BO131">
            <v>0</v>
          </cell>
          <cell r="BP131">
            <v>0</v>
          </cell>
          <cell r="BQ131">
            <v>0</v>
          </cell>
          <cell r="BR131">
            <v>0</v>
          </cell>
        </row>
        <row r="132">
          <cell r="B132" t="str">
            <v>3.1-15</v>
          </cell>
          <cell r="F132">
            <v>1758</v>
          </cell>
          <cell r="W132">
            <v>22.498780622630438</v>
          </cell>
          <cell r="X132">
            <v>4.2201846521810378</v>
          </cell>
          <cell r="Z132">
            <v>1758</v>
          </cell>
          <cell r="AA132">
            <v>1758</v>
          </cell>
          <cell r="AS132">
            <v>211</v>
          </cell>
          <cell r="AU132">
            <v>0</v>
          </cell>
          <cell r="AV132">
            <v>0</v>
          </cell>
          <cell r="AW132">
            <v>0</v>
          </cell>
          <cell r="AX132">
            <v>0</v>
          </cell>
          <cell r="AY132">
            <v>0</v>
          </cell>
          <cell r="AZ132">
            <v>0</v>
          </cell>
          <cell r="BK132">
            <v>211</v>
          </cell>
          <cell r="BM132">
            <v>0</v>
          </cell>
          <cell r="BN132">
            <v>0</v>
          </cell>
          <cell r="BO132">
            <v>0</v>
          </cell>
          <cell r="BP132">
            <v>0</v>
          </cell>
          <cell r="BQ132">
            <v>0</v>
          </cell>
          <cell r="BR132">
            <v>0</v>
          </cell>
        </row>
        <row r="133">
          <cell r="B133" t="str">
            <v>3.1-15</v>
          </cell>
          <cell r="F133">
            <v>181</v>
          </cell>
          <cell r="W133">
            <v>0</v>
          </cell>
          <cell r="X133">
            <v>0</v>
          </cell>
          <cell r="Z133">
            <v>0</v>
          </cell>
          <cell r="AA133">
            <v>0</v>
          </cell>
          <cell r="AS133">
            <v>211</v>
          </cell>
          <cell r="AU133">
            <v>0</v>
          </cell>
          <cell r="AV133">
            <v>0</v>
          </cell>
          <cell r="AW133">
            <v>0</v>
          </cell>
          <cell r="AX133">
            <v>0</v>
          </cell>
          <cell r="AY133">
            <v>0</v>
          </cell>
          <cell r="AZ133">
            <v>0</v>
          </cell>
          <cell r="BK133">
            <v>211</v>
          </cell>
          <cell r="BM133">
            <v>0</v>
          </cell>
          <cell r="BN133">
            <v>0</v>
          </cell>
          <cell r="BO133">
            <v>0</v>
          </cell>
          <cell r="BP133">
            <v>0</v>
          </cell>
          <cell r="BQ133">
            <v>0</v>
          </cell>
          <cell r="BR133">
            <v>0</v>
          </cell>
        </row>
        <row r="134">
          <cell r="B134" t="str">
            <v>3.1-15</v>
          </cell>
          <cell r="W134">
            <v>47.925014011546658</v>
          </cell>
          <cell r="X134">
            <v>10.06918137311014</v>
          </cell>
          <cell r="Z134">
            <v>0</v>
          </cell>
          <cell r="AA134">
            <v>0</v>
          </cell>
          <cell r="AS134">
            <v>211</v>
          </cell>
          <cell r="AU134">
            <v>0</v>
          </cell>
          <cell r="AV134">
            <v>0</v>
          </cell>
          <cell r="AW134">
            <v>0</v>
          </cell>
          <cell r="AX134">
            <v>0</v>
          </cell>
          <cell r="AY134">
            <v>0</v>
          </cell>
          <cell r="AZ134">
            <v>0</v>
          </cell>
          <cell r="BK134">
            <v>211</v>
          </cell>
          <cell r="BM134">
            <v>0</v>
          </cell>
          <cell r="BN134">
            <v>0</v>
          </cell>
          <cell r="BO134">
            <v>0</v>
          </cell>
          <cell r="BP134">
            <v>0</v>
          </cell>
          <cell r="BQ134">
            <v>0</v>
          </cell>
          <cell r="BR134">
            <v>0</v>
          </cell>
        </row>
        <row r="135">
          <cell r="B135" t="str">
            <v>3.1-16</v>
          </cell>
          <cell r="F135">
            <v>350</v>
          </cell>
          <cell r="W135">
            <v>211.74972776469181</v>
          </cell>
          <cell r="X135">
            <v>2.9578524916294278</v>
          </cell>
          <cell r="Z135">
            <v>196.73020988915962</v>
          </cell>
          <cell r="AA135">
            <v>196.73020988915962</v>
          </cell>
          <cell r="AS135">
            <v>211</v>
          </cell>
          <cell r="AU135">
            <v>0</v>
          </cell>
          <cell r="AV135">
            <v>0</v>
          </cell>
          <cell r="AW135">
            <v>0</v>
          </cell>
          <cell r="AX135">
            <v>0</v>
          </cell>
          <cell r="AY135">
            <v>0</v>
          </cell>
          <cell r="AZ135">
            <v>0</v>
          </cell>
          <cell r="BK135">
            <v>211</v>
          </cell>
          <cell r="BM135">
            <v>0</v>
          </cell>
          <cell r="BN135">
            <v>0</v>
          </cell>
          <cell r="BO135">
            <v>0</v>
          </cell>
          <cell r="BP135">
            <v>0</v>
          </cell>
          <cell r="BQ135">
            <v>0</v>
          </cell>
          <cell r="BR135">
            <v>0</v>
          </cell>
        </row>
        <row r="136">
          <cell r="B136" t="str">
            <v>3.1-16</v>
          </cell>
          <cell r="F136">
            <v>1762</v>
          </cell>
          <cell r="W136">
            <v>22.549972387414581</v>
          </cell>
          <cell r="X136">
            <v>4.229786892572803</v>
          </cell>
          <cell r="Z136">
            <v>1762</v>
          </cell>
          <cell r="AA136">
            <v>1762</v>
          </cell>
          <cell r="AS136">
            <v>211</v>
          </cell>
          <cell r="AU136">
            <v>0</v>
          </cell>
          <cell r="AV136">
            <v>0</v>
          </cell>
          <cell r="AW136">
            <v>0</v>
          </cell>
          <cell r="AX136">
            <v>0</v>
          </cell>
          <cell r="AY136">
            <v>0</v>
          </cell>
          <cell r="AZ136">
            <v>0</v>
          </cell>
          <cell r="BK136">
            <v>211</v>
          </cell>
          <cell r="BM136">
            <v>0</v>
          </cell>
          <cell r="BN136">
            <v>0</v>
          </cell>
          <cell r="BO136">
            <v>0</v>
          </cell>
          <cell r="BP136">
            <v>0</v>
          </cell>
          <cell r="BQ136">
            <v>0</v>
          </cell>
          <cell r="BR136">
            <v>0</v>
          </cell>
        </row>
        <row r="137">
          <cell r="B137" t="str">
            <v>3.1-16</v>
          </cell>
          <cell r="F137">
            <v>175</v>
          </cell>
          <cell r="W137">
            <v>0</v>
          </cell>
          <cell r="X137">
            <v>0</v>
          </cell>
          <cell r="Z137">
            <v>0</v>
          </cell>
          <cell r="AA137">
            <v>0</v>
          </cell>
          <cell r="AS137">
            <v>211</v>
          </cell>
          <cell r="AU137">
            <v>0</v>
          </cell>
          <cell r="AV137">
            <v>0</v>
          </cell>
          <cell r="AW137">
            <v>0</v>
          </cell>
          <cell r="AX137">
            <v>0</v>
          </cell>
          <cell r="AY137">
            <v>0</v>
          </cell>
          <cell r="AZ137">
            <v>0</v>
          </cell>
          <cell r="BK137">
            <v>211</v>
          </cell>
          <cell r="BM137">
            <v>0</v>
          </cell>
          <cell r="BN137">
            <v>0</v>
          </cell>
          <cell r="BO137">
            <v>0</v>
          </cell>
          <cell r="BP137">
            <v>0</v>
          </cell>
          <cell r="BQ137">
            <v>0</v>
          </cell>
          <cell r="BR137">
            <v>0</v>
          </cell>
        </row>
        <row r="138">
          <cell r="B138" t="str">
            <v>3.1-16</v>
          </cell>
          <cell r="W138">
            <v>47.925014011546658</v>
          </cell>
          <cell r="X138">
            <v>10.06918137311014</v>
          </cell>
          <cell r="Z138">
            <v>0</v>
          </cell>
          <cell r="AA138">
            <v>0</v>
          </cell>
          <cell r="AS138">
            <v>211</v>
          </cell>
          <cell r="AU138">
            <v>0</v>
          </cell>
          <cell r="AV138">
            <v>0</v>
          </cell>
          <cell r="AW138">
            <v>0</v>
          </cell>
          <cell r="AX138">
            <v>0</v>
          </cell>
          <cell r="AY138">
            <v>0</v>
          </cell>
          <cell r="AZ138">
            <v>0</v>
          </cell>
          <cell r="BK138">
            <v>211</v>
          </cell>
          <cell r="BM138">
            <v>0</v>
          </cell>
          <cell r="BN138">
            <v>0</v>
          </cell>
          <cell r="BO138">
            <v>0</v>
          </cell>
          <cell r="BP138">
            <v>0</v>
          </cell>
          <cell r="BQ138">
            <v>0</v>
          </cell>
          <cell r="BR138">
            <v>0</v>
          </cell>
        </row>
        <row r="139">
          <cell r="B139" t="str">
            <v>3.1-17</v>
          </cell>
          <cell r="F139">
            <v>438</v>
          </cell>
          <cell r="W139">
            <v>264.98965931695716</v>
          </cell>
          <cell r="X139">
            <v>3.7015411180962556</v>
          </cell>
          <cell r="Z139">
            <v>246.19380551843406</v>
          </cell>
          <cell r="AA139">
            <v>246.19380551843406</v>
          </cell>
          <cell r="AS139">
            <v>211</v>
          </cell>
          <cell r="AU139">
            <v>0</v>
          </cell>
          <cell r="AV139">
            <v>0</v>
          </cell>
          <cell r="AW139">
            <v>0</v>
          </cell>
          <cell r="AX139">
            <v>0</v>
          </cell>
          <cell r="AY139">
            <v>0</v>
          </cell>
          <cell r="AZ139">
            <v>0</v>
          </cell>
          <cell r="BK139">
            <v>211</v>
          </cell>
          <cell r="BM139">
            <v>0</v>
          </cell>
          <cell r="BN139">
            <v>0</v>
          </cell>
          <cell r="BO139">
            <v>0</v>
          </cell>
          <cell r="BP139">
            <v>0</v>
          </cell>
          <cell r="BQ139">
            <v>0</v>
          </cell>
          <cell r="BR139">
            <v>0</v>
          </cell>
        </row>
        <row r="140">
          <cell r="B140" t="str">
            <v>3.1-17</v>
          </cell>
          <cell r="F140">
            <v>1688</v>
          </cell>
          <cell r="W140">
            <v>21.602924738907955</v>
          </cell>
          <cell r="X140">
            <v>4.0521454453251371</v>
          </cell>
          <cell r="Z140">
            <v>1688</v>
          </cell>
          <cell r="AA140">
            <v>1688</v>
          </cell>
          <cell r="AS140">
            <v>211</v>
          </cell>
          <cell r="AU140">
            <v>0</v>
          </cell>
          <cell r="AV140">
            <v>0</v>
          </cell>
          <cell r="AW140">
            <v>0</v>
          </cell>
          <cell r="AX140">
            <v>0</v>
          </cell>
          <cell r="AY140">
            <v>0</v>
          </cell>
          <cell r="AZ140">
            <v>0</v>
          </cell>
          <cell r="BK140">
            <v>211</v>
          </cell>
          <cell r="BM140">
            <v>0</v>
          </cell>
          <cell r="BN140">
            <v>0</v>
          </cell>
          <cell r="BO140">
            <v>0</v>
          </cell>
          <cell r="BP140">
            <v>0</v>
          </cell>
          <cell r="BQ140">
            <v>0</v>
          </cell>
          <cell r="BR140">
            <v>0</v>
          </cell>
        </row>
        <row r="141">
          <cell r="B141" t="str">
            <v>3.1-17</v>
          </cell>
          <cell r="F141">
            <v>175</v>
          </cell>
          <cell r="W141">
            <v>0</v>
          </cell>
          <cell r="X141">
            <v>0</v>
          </cell>
          <cell r="Z141">
            <v>0</v>
          </cell>
          <cell r="AA141">
            <v>0</v>
          </cell>
          <cell r="AS141">
            <v>211</v>
          </cell>
          <cell r="AU141">
            <v>0</v>
          </cell>
          <cell r="AV141">
            <v>0</v>
          </cell>
          <cell r="AW141">
            <v>0</v>
          </cell>
          <cell r="AX141">
            <v>0</v>
          </cell>
          <cell r="AY141">
            <v>0</v>
          </cell>
          <cell r="AZ141">
            <v>0</v>
          </cell>
          <cell r="BK141">
            <v>211</v>
          </cell>
          <cell r="BM141">
            <v>0</v>
          </cell>
          <cell r="BN141">
            <v>0</v>
          </cell>
          <cell r="BO141">
            <v>0</v>
          </cell>
          <cell r="BP141">
            <v>0</v>
          </cell>
          <cell r="BQ141">
            <v>0</v>
          </cell>
          <cell r="BR141">
            <v>0</v>
          </cell>
        </row>
        <row r="142">
          <cell r="B142" t="str">
            <v>3.1-17</v>
          </cell>
          <cell r="W142">
            <v>47.925014011546658</v>
          </cell>
          <cell r="X142">
            <v>10.06918137311014</v>
          </cell>
          <cell r="Z142">
            <v>0</v>
          </cell>
          <cell r="AA142">
            <v>0</v>
          </cell>
          <cell r="AS142">
            <v>211</v>
          </cell>
          <cell r="AU142">
            <v>0</v>
          </cell>
          <cell r="AV142">
            <v>0</v>
          </cell>
          <cell r="AW142">
            <v>0</v>
          </cell>
          <cell r="AX142">
            <v>0</v>
          </cell>
          <cell r="AY142">
            <v>0</v>
          </cell>
          <cell r="AZ142">
            <v>0</v>
          </cell>
          <cell r="BK142">
            <v>211</v>
          </cell>
          <cell r="BM142">
            <v>0</v>
          </cell>
          <cell r="BN142">
            <v>0</v>
          </cell>
          <cell r="BO142">
            <v>0</v>
          </cell>
          <cell r="BP142">
            <v>0</v>
          </cell>
          <cell r="BQ142">
            <v>0</v>
          </cell>
          <cell r="BR142">
            <v>0</v>
          </cell>
        </row>
        <row r="143">
          <cell r="B143" t="str">
            <v>3.1-18</v>
          </cell>
          <cell r="F143">
            <v>455</v>
          </cell>
          <cell r="W143">
            <v>275.27464609409935</v>
          </cell>
          <cell r="X143">
            <v>3.8452082391182563</v>
          </cell>
          <cell r="Z143">
            <v>382.2426620464737</v>
          </cell>
          <cell r="AA143">
            <v>382.2426620464737</v>
          </cell>
          <cell r="AS143">
            <v>211</v>
          </cell>
          <cell r="AU143">
            <v>0</v>
          </cell>
          <cell r="AV143">
            <v>0</v>
          </cell>
          <cell r="AW143">
            <v>0</v>
          </cell>
          <cell r="AX143">
            <v>0</v>
          </cell>
          <cell r="AY143">
            <v>0</v>
          </cell>
          <cell r="AZ143">
            <v>0</v>
          </cell>
          <cell r="BK143">
            <v>211</v>
          </cell>
          <cell r="BM143">
            <v>0</v>
          </cell>
          <cell r="BN143">
            <v>0</v>
          </cell>
          <cell r="BO143">
            <v>0</v>
          </cell>
          <cell r="BP143">
            <v>0</v>
          </cell>
          <cell r="BQ143">
            <v>0</v>
          </cell>
          <cell r="BR143">
            <v>0</v>
          </cell>
        </row>
        <row r="144">
          <cell r="B144" t="str">
            <v>3.1-18</v>
          </cell>
          <cell r="F144">
            <v>1636</v>
          </cell>
          <cell r="W144">
            <v>20.937431796714108</v>
          </cell>
          <cell r="X144">
            <v>3.9273163202321824</v>
          </cell>
          <cell r="Z144">
            <v>1636</v>
          </cell>
          <cell r="AA144">
            <v>1636</v>
          </cell>
          <cell r="AS144">
            <v>211</v>
          </cell>
          <cell r="AU144">
            <v>0</v>
          </cell>
          <cell r="AV144">
            <v>0</v>
          </cell>
          <cell r="AW144">
            <v>0</v>
          </cell>
          <cell r="AX144">
            <v>0</v>
          </cell>
          <cell r="AY144">
            <v>0</v>
          </cell>
          <cell r="AZ144">
            <v>0</v>
          </cell>
          <cell r="BK144">
            <v>211</v>
          </cell>
          <cell r="BM144">
            <v>0</v>
          </cell>
          <cell r="BN144">
            <v>0</v>
          </cell>
          <cell r="BO144">
            <v>0</v>
          </cell>
          <cell r="BP144">
            <v>0</v>
          </cell>
          <cell r="BQ144">
            <v>0</v>
          </cell>
          <cell r="BR144">
            <v>0</v>
          </cell>
        </row>
        <row r="145">
          <cell r="B145" t="str">
            <v>3.1-18</v>
          </cell>
          <cell r="F145">
            <v>182</v>
          </cell>
          <cell r="W145">
            <v>0</v>
          </cell>
          <cell r="X145">
            <v>0</v>
          </cell>
          <cell r="Z145">
            <v>0</v>
          </cell>
          <cell r="AA145">
            <v>0</v>
          </cell>
          <cell r="AS145">
            <v>211</v>
          </cell>
          <cell r="AU145">
            <v>0</v>
          </cell>
          <cell r="AV145">
            <v>0</v>
          </cell>
          <cell r="AW145">
            <v>0</v>
          </cell>
          <cell r="AX145">
            <v>0</v>
          </cell>
          <cell r="AY145">
            <v>0</v>
          </cell>
          <cell r="AZ145">
            <v>0</v>
          </cell>
          <cell r="BK145">
            <v>211</v>
          </cell>
          <cell r="BM145">
            <v>0</v>
          </cell>
          <cell r="BN145">
            <v>0</v>
          </cell>
          <cell r="BO145">
            <v>0</v>
          </cell>
          <cell r="BP145">
            <v>0</v>
          </cell>
          <cell r="BQ145">
            <v>0</v>
          </cell>
          <cell r="BR145">
            <v>0</v>
          </cell>
        </row>
        <row r="146">
          <cell r="B146" t="str">
            <v>3.1-18</v>
          </cell>
          <cell r="W146">
            <v>47.925014011546658</v>
          </cell>
          <cell r="X146">
            <v>10.06918137311014</v>
          </cell>
          <cell r="Z146">
            <v>0</v>
          </cell>
          <cell r="AA146">
            <v>0</v>
          </cell>
          <cell r="AS146">
            <v>211</v>
          </cell>
          <cell r="AU146">
            <v>0</v>
          </cell>
          <cell r="AV146">
            <v>0</v>
          </cell>
          <cell r="AW146">
            <v>0</v>
          </cell>
          <cell r="AX146">
            <v>0</v>
          </cell>
          <cell r="AY146">
            <v>0</v>
          </cell>
          <cell r="AZ146">
            <v>0</v>
          </cell>
          <cell r="BK146">
            <v>211</v>
          </cell>
          <cell r="BM146">
            <v>0</v>
          </cell>
          <cell r="BN146">
            <v>0</v>
          </cell>
          <cell r="BO146">
            <v>0</v>
          </cell>
          <cell r="BP146">
            <v>0</v>
          </cell>
          <cell r="BQ146">
            <v>0</v>
          </cell>
          <cell r="BR146">
            <v>0</v>
          </cell>
        </row>
        <row r="147">
          <cell r="B147" t="str">
            <v>3.1-19</v>
          </cell>
          <cell r="F147">
            <v>519</v>
          </cell>
          <cell r="W147">
            <v>313.9945963139287</v>
          </cell>
          <cell r="X147">
            <v>4.3860726947304949</v>
          </cell>
          <cell r="Z147">
            <v>436.00866286180189</v>
          </cell>
          <cell r="AA147">
            <v>436.00866286180189</v>
          </cell>
          <cell r="AS147">
            <v>211</v>
          </cell>
          <cell r="AU147">
            <v>0</v>
          </cell>
          <cell r="AV147">
            <v>0</v>
          </cell>
          <cell r="AW147">
            <v>0</v>
          </cell>
          <cell r="AX147">
            <v>0</v>
          </cell>
          <cell r="AY147">
            <v>0</v>
          </cell>
          <cell r="AZ147">
            <v>0</v>
          </cell>
          <cell r="BK147">
            <v>211</v>
          </cell>
          <cell r="BM147">
            <v>0</v>
          </cell>
          <cell r="BN147">
            <v>0</v>
          </cell>
          <cell r="BO147">
            <v>0</v>
          </cell>
          <cell r="BP147">
            <v>0</v>
          </cell>
          <cell r="BQ147">
            <v>0</v>
          </cell>
          <cell r="BR147">
            <v>0</v>
          </cell>
        </row>
        <row r="148">
          <cell r="B148" t="str">
            <v>3.1-19</v>
          </cell>
          <cell r="F148">
            <v>1641</v>
          </cell>
          <cell r="W148">
            <v>21.001421502694285</v>
          </cell>
          <cell r="X148">
            <v>3.9393191207218896</v>
          </cell>
          <cell r="Z148">
            <v>1641</v>
          </cell>
          <cell r="AA148">
            <v>1641</v>
          </cell>
          <cell r="AS148">
            <v>211</v>
          </cell>
          <cell r="AU148">
            <v>0</v>
          </cell>
          <cell r="AV148">
            <v>0</v>
          </cell>
          <cell r="AW148">
            <v>0</v>
          </cell>
          <cell r="AX148">
            <v>0</v>
          </cell>
          <cell r="AY148">
            <v>0</v>
          </cell>
          <cell r="AZ148">
            <v>0</v>
          </cell>
          <cell r="BK148">
            <v>211</v>
          </cell>
          <cell r="BM148">
            <v>0</v>
          </cell>
          <cell r="BN148">
            <v>0</v>
          </cell>
          <cell r="BO148">
            <v>0</v>
          </cell>
          <cell r="BP148">
            <v>0</v>
          </cell>
          <cell r="BQ148">
            <v>0</v>
          </cell>
          <cell r="BR148">
            <v>0</v>
          </cell>
        </row>
        <row r="149">
          <cell r="B149" t="str">
            <v>3.1-19</v>
          </cell>
          <cell r="F149">
            <v>170</v>
          </cell>
          <cell r="W149">
            <v>0</v>
          </cell>
          <cell r="X149">
            <v>0</v>
          </cell>
          <cell r="Z149">
            <v>0</v>
          </cell>
          <cell r="AA149">
            <v>0</v>
          </cell>
          <cell r="AS149">
            <v>211</v>
          </cell>
          <cell r="AU149">
            <v>0</v>
          </cell>
          <cell r="AV149">
            <v>0</v>
          </cell>
          <cell r="AW149">
            <v>0</v>
          </cell>
          <cell r="AX149">
            <v>0</v>
          </cell>
          <cell r="AY149">
            <v>0</v>
          </cell>
          <cell r="AZ149">
            <v>0</v>
          </cell>
          <cell r="BK149">
            <v>211</v>
          </cell>
          <cell r="BM149">
            <v>0</v>
          </cell>
          <cell r="BN149">
            <v>0</v>
          </cell>
          <cell r="BO149">
            <v>0</v>
          </cell>
          <cell r="BP149">
            <v>0</v>
          </cell>
          <cell r="BQ149">
            <v>0</v>
          </cell>
          <cell r="BR149">
            <v>0</v>
          </cell>
        </row>
        <row r="150">
          <cell r="B150" t="str">
            <v>3.1-19</v>
          </cell>
          <cell r="W150">
            <v>47.925014011546658</v>
          </cell>
          <cell r="X150">
            <v>10.06918137311014</v>
          </cell>
          <cell r="Z150">
            <v>0</v>
          </cell>
          <cell r="AA150">
            <v>0</v>
          </cell>
          <cell r="AS150">
            <v>211</v>
          </cell>
          <cell r="AU150">
            <v>0</v>
          </cell>
          <cell r="AV150">
            <v>0</v>
          </cell>
          <cell r="AW150">
            <v>0</v>
          </cell>
          <cell r="AX150">
            <v>0</v>
          </cell>
          <cell r="AY150">
            <v>0</v>
          </cell>
          <cell r="AZ150">
            <v>0</v>
          </cell>
          <cell r="BK150">
            <v>211</v>
          </cell>
          <cell r="BM150">
            <v>0</v>
          </cell>
          <cell r="BN150">
            <v>0</v>
          </cell>
          <cell r="BO150">
            <v>0</v>
          </cell>
          <cell r="BP150">
            <v>0</v>
          </cell>
          <cell r="BQ150">
            <v>0</v>
          </cell>
          <cell r="BR150">
            <v>0</v>
          </cell>
        </row>
        <row r="152">
          <cell r="B152" t="str">
            <v>3.1-21</v>
          </cell>
          <cell r="F152">
            <v>240</v>
          </cell>
          <cell r="W152">
            <v>192.1175848317763</v>
          </cell>
          <cell r="X152">
            <v>2.0282417085458935</v>
          </cell>
          <cell r="Z152">
            <v>201.62250305748063</v>
          </cell>
          <cell r="AA152">
            <v>201.62250305748063</v>
          </cell>
          <cell r="AS152">
            <v>211</v>
          </cell>
          <cell r="AU152">
            <v>0</v>
          </cell>
          <cell r="AV152">
            <v>0</v>
          </cell>
          <cell r="AW152">
            <v>0</v>
          </cell>
          <cell r="AX152">
            <v>0</v>
          </cell>
          <cell r="AY152">
            <v>0</v>
          </cell>
          <cell r="AZ152">
            <v>0</v>
          </cell>
          <cell r="BK152">
            <v>211</v>
          </cell>
          <cell r="BM152">
            <v>0</v>
          </cell>
          <cell r="BN152">
            <v>0</v>
          </cell>
          <cell r="BO152">
            <v>0</v>
          </cell>
          <cell r="BP152">
            <v>0</v>
          </cell>
          <cell r="BQ152">
            <v>0</v>
          </cell>
          <cell r="BR152">
            <v>0</v>
          </cell>
        </row>
        <row r="153">
          <cell r="B153" t="str">
            <v>3.1-21</v>
          </cell>
          <cell r="F153">
            <v>1807</v>
          </cell>
          <cell r="W153">
            <v>23.125879741236179</v>
          </cell>
          <cell r="X153">
            <v>4.3378120969801675</v>
          </cell>
          <cell r="Z153">
            <v>1807</v>
          </cell>
          <cell r="AA153">
            <v>1807</v>
          </cell>
          <cell r="AS153">
            <v>211</v>
          </cell>
          <cell r="AU153">
            <v>0</v>
          </cell>
          <cell r="AV153">
            <v>0</v>
          </cell>
          <cell r="AW153">
            <v>0</v>
          </cell>
          <cell r="AX153">
            <v>0</v>
          </cell>
          <cell r="AY153">
            <v>0</v>
          </cell>
          <cell r="AZ153">
            <v>0</v>
          </cell>
          <cell r="BK153">
            <v>211</v>
          </cell>
          <cell r="BM153">
            <v>0</v>
          </cell>
          <cell r="BN153">
            <v>0</v>
          </cell>
          <cell r="BO153">
            <v>0</v>
          </cell>
          <cell r="BP153">
            <v>0</v>
          </cell>
          <cell r="BQ153">
            <v>0</v>
          </cell>
          <cell r="BR153">
            <v>0</v>
          </cell>
        </row>
        <row r="154">
          <cell r="B154" t="str">
            <v>3.1-21</v>
          </cell>
          <cell r="F154">
            <v>177</v>
          </cell>
          <cell r="W154">
            <v>0</v>
          </cell>
          <cell r="X154">
            <v>0</v>
          </cell>
          <cell r="Z154">
            <v>0</v>
          </cell>
          <cell r="AA154">
            <v>0</v>
          </cell>
          <cell r="AS154">
            <v>211</v>
          </cell>
          <cell r="AU154">
            <v>0</v>
          </cell>
          <cell r="AV154">
            <v>0</v>
          </cell>
          <cell r="AW154">
            <v>0</v>
          </cell>
          <cell r="AX154">
            <v>0</v>
          </cell>
          <cell r="AY154">
            <v>0</v>
          </cell>
          <cell r="AZ154">
            <v>0</v>
          </cell>
          <cell r="BK154">
            <v>211</v>
          </cell>
          <cell r="BM154">
            <v>0</v>
          </cell>
          <cell r="BN154">
            <v>0</v>
          </cell>
          <cell r="BO154">
            <v>0</v>
          </cell>
          <cell r="BP154">
            <v>0</v>
          </cell>
          <cell r="BQ154">
            <v>0</v>
          </cell>
          <cell r="BR154">
            <v>0</v>
          </cell>
        </row>
        <row r="155">
          <cell r="B155" t="str">
            <v>3.1-21</v>
          </cell>
          <cell r="F155">
            <v>60</v>
          </cell>
          <cell r="W155">
            <v>0</v>
          </cell>
          <cell r="X155">
            <v>0</v>
          </cell>
          <cell r="Z155">
            <v>60</v>
          </cell>
          <cell r="AA155">
            <v>60</v>
          </cell>
          <cell r="AS155">
            <v>211</v>
          </cell>
          <cell r="AU155">
            <v>0</v>
          </cell>
          <cell r="AV155">
            <v>0</v>
          </cell>
          <cell r="AW155">
            <v>0</v>
          </cell>
          <cell r="AX155">
            <v>0</v>
          </cell>
          <cell r="AY155">
            <v>0</v>
          </cell>
          <cell r="AZ155">
            <v>0</v>
          </cell>
          <cell r="BK155">
            <v>211</v>
          </cell>
          <cell r="BM155">
            <v>0</v>
          </cell>
          <cell r="BN155">
            <v>0</v>
          </cell>
          <cell r="BO155">
            <v>0</v>
          </cell>
          <cell r="BP155">
            <v>0</v>
          </cell>
          <cell r="BQ155">
            <v>0</v>
          </cell>
          <cell r="BR155">
            <v>0</v>
          </cell>
        </row>
        <row r="156">
          <cell r="B156" t="str">
            <v>3.1-21</v>
          </cell>
          <cell r="W156">
            <v>47.925014011546658</v>
          </cell>
          <cell r="X156">
            <v>10.06918137311014</v>
          </cell>
          <cell r="Z156">
            <v>0</v>
          </cell>
          <cell r="AA156">
            <v>0</v>
          </cell>
          <cell r="AS156">
            <v>211</v>
          </cell>
          <cell r="AU156">
            <v>0</v>
          </cell>
          <cell r="AV156">
            <v>0</v>
          </cell>
          <cell r="AW156">
            <v>0</v>
          </cell>
          <cell r="AX156">
            <v>0</v>
          </cell>
          <cell r="AY156">
            <v>0</v>
          </cell>
          <cell r="AZ156">
            <v>0</v>
          </cell>
          <cell r="BK156">
            <v>211</v>
          </cell>
          <cell r="BM156">
            <v>0</v>
          </cell>
          <cell r="BN156">
            <v>0</v>
          </cell>
          <cell r="BO156">
            <v>0</v>
          </cell>
          <cell r="BP156">
            <v>0</v>
          </cell>
          <cell r="BQ156">
            <v>0</v>
          </cell>
          <cell r="BR156">
            <v>0</v>
          </cell>
        </row>
        <row r="157">
          <cell r="B157" t="str">
            <v>3.1-22</v>
          </cell>
          <cell r="F157">
            <v>90</v>
          </cell>
          <cell r="W157">
            <v>72.044094311916112</v>
          </cell>
          <cell r="X157">
            <v>0.76059064070471016</v>
          </cell>
          <cell r="Z157">
            <v>75.608438646555243</v>
          </cell>
          <cell r="AA157">
            <v>75.608438646555243</v>
          </cell>
          <cell r="AS157">
            <v>211</v>
          </cell>
          <cell r="AU157">
            <v>0</v>
          </cell>
          <cell r="AV157">
            <v>0</v>
          </cell>
          <cell r="AW157">
            <v>0</v>
          </cell>
          <cell r="AX157">
            <v>0</v>
          </cell>
          <cell r="AY157">
            <v>0</v>
          </cell>
          <cell r="AZ157">
            <v>0</v>
          </cell>
          <cell r="BK157">
            <v>211</v>
          </cell>
          <cell r="BM157">
            <v>0</v>
          </cell>
          <cell r="BN157">
            <v>0</v>
          </cell>
          <cell r="BO157">
            <v>0</v>
          </cell>
          <cell r="BP157">
            <v>0</v>
          </cell>
          <cell r="BQ157">
            <v>0</v>
          </cell>
          <cell r="BR157">
            <v>0</v>
          </cell>
        </row>
        <row r="158">
          <cell r="B158" t="str">
            <v>3.1-22</v>
          </cell>
          <cell r="F158">
            <v>1807</v>
          </cell>
          <cell r="W158">
            <v>23.125879741236179</v>
          </cell>
          <cell r="X158">
            <v>4.3378120969801675</v>
          </cell>
          <cell r="Z158">
            <v>1807</v>
          </cell>
          <cell r="AA158">
            <v>1807</v>
          </cell>
          <cell r="AS158">
            <v>211</v>
          </cell>
          <cell r="AU158">
            <v>0</v>
          </cell>
          <cell r="AV158">
            <v>0</v>
          </cell>
          <cell r="AW158">
            <v>0</v>
          </cell>
          <cell r="AX158">
            <v>0</v>
          </cell>
          <cell r="AY158">
            <v>0</v>
          </cell>
          <cell r="AZ158">
            <v>0</v>
          </cell>
          <cell r="BK158">
            <v>211</v>
          </cell>
          <cell r="BM158">
            <v>0</v>
          </cell>
          <cell r="BN158">
            <v>0</v>
          </cell>
          <cell r="BO158">
            <v>0</v>
          </cell>
          <cell r="BP158">
            <v>0</v>
          </cell>
          <cell r="BQ158">
            <v>0</v>
          </cell>
          <cell r="BR158">
            <v>0</v>
          </cell>
        </row>
        <row r="159">
          <cell r="B159" t="str">
            <v>3.1-22</v>
          </cell>
          <cell r="F159">
            <v>177</v>
          </cell>
          <cell r="W159">
            <v>0</v>
          </cell>
          <cell r="X159">
            <v>0</v>
          </cell>
          <cell r="Z159">
            <v>0</v>
          </cell>
          <cell r="AA159">
            <v>0</v>
          </cell>
          <cell r="AS159">
            <v>211</v>
          </cell>
          <cell r="AU159">
            <v>0</v>
          </cell>
          <cell r="AV159">
            <v>0</v>
          </cell>
          <cell r="AW159">
            <v>0</v>
          </cell>
          <cell r="AX159">
            <v>0</v>
          </cell>
          <cell r="AY159">
            <v>0</v>
          </cell>
          <cell r="AZ159">
            <v>0</v>
          </cell>
          <cell r="BK159">
            <v>211</v>
          </cell>
          <cell r="BM159">
            <v>0</v>
          </cell>
          <cell r="BN159">
            <v>0</v>
          </cell>
          <cell r="BO159">
            <v>0</v>
          </cell>
          <cell r="BP159">
            <v>0</v>
          </cell>
          <cell r="BQ159">
            <v>0</v>
          </cell>
          <cell r="BR159">
            <v>0</v>
          </cell>
        </row>
        <row r="160">
          <cell r="B160" t="str">
            <v>3.1-22</v>
          </cell>
          <cell r="F160">
            <v>210</v>
          </cell>
          <cell r="W160">
            <v>0</v>
          </cell>
          <cell r="X160">
            <v>0</v>
          </cell>
          <cell r="Z160">
            <v>210</v>
          </cell>
          <cell r="AA160">
            <v>210</v>
          </cell>
          <cell r="AS160">
            <v>211</v>
          </cell>
          <cell r="AU160">
            <v>0</v>
          </cell>
          <cell r="AV160">
            <v>0</v>
          </cell>
          <cell r="AW160">
            <v>0</v>
          </cell>
          <cell r="AX160">
            <v>0</v>
          </cell>
          <cell r="AY160">
            <v>0</v>
          </cell>
          <cell r="AZ160">
            <v>0</v>
          </cell>
          <cell r="BK160">
            <v>211</v>
          </cell>
          <cell r="BM160">
            <v>0</v>
          </cell>
          <cell r="BN160">
            <v>0</v>
          </cell>
          <cell r="BO160">
            <v>0</v>
          </cell>
          <cell r="BP160">
            <v>0</v>
          </cell>
          <cell r="BQ160">
            <v>0</v>
          </cell>
          <cell r="BR160">
            <v>0</v>
          </cell>
        </row>
        <row r="161">
          <cell r="B161" t="str">
            <v>3.1-22</v>
          </cell>
          <cell r="W161">
            <v>47.925014011546658</v>
          </cell>
          <cell r="X161">
            <v>10.06918137311014</v>
          </cell>
          <cell r="Z161">
            <v>0</v>
          </cell>
          <cell r="AA161">
            <v>0</v>
          </cell>
          <cell r="AS161">
            <v>211</v>
          </cell>
          <cell r="AU161">
            <v>0</v>
          </cell>
          <cell r="AV161">
            <v>0</v>
          </cell>
          <cell r="AW161">
            <v>0</v>
          </cell>
          <cell r="AX161">
            <v>0</v>
          </cell>
          <cell r="AY161">
            <v>0</v>
          </cell>
          <cell r="AZ161">
            <v>0</v>
          </cell>
          <cell r="BK161">
            <v>211</v>
          </cell>
          <cell r="BM161">
            <v>0</v>
          </cell>
          <cell r="BN161">
            <v>0</v>
          </cell>
          <cell r="BO161">
            <v>0</v>
          </cell>
          <cell r="BP161">
            <v>0</v>
          </cell>
          <cell r="BQ161">
            <v>0</v>
          </cell>
          <cell r="BR161">
            <v>0</v>
          </cell>
        </row>
        <row r="163">
          <cell r="B163" t="str">
            <v>3.1-91</v>
          </cell>
          <cell r="F163">
            <v>300</v>
          </cell>
          <cell r="W163">
            <v>240.14698103972034</v>
          </cell>
          <cell r="X163">
            <v>2.5353021356823664</v>
          </cell>
          <cell r="Z163">
            <v>252.0281288218508</v>
          </cell>
          <cell r="AA163">
            <v>252.0281288218508</v>
          </cell>
          <cell r="AS163">
            <v>211</v>
          </cell>
          <cell r="AU163">
            <v>0</v>
          </cell>
          <cell r="AV163">
            <v>0</v>
          </cell>
          <cell r="AW163">
            <v>0</v>
          </cell>
          <cell r="AX163">
            <v>0</v>
          </cell>
          <cell r="AY163">
            <v>0</v>
          </cell>
          <cell r="AZ163">
            <v>0</v>
          </cell>
          <cell r="BK163">
            <v>211</v>
          </cell>
          <cell r="BM163">
            <v>0</v>
          </cell>
          <cell r="BN163">
            <v>0</v>
          </cell>
          <cell r="BO163">
            <v>0</v>
          </cell>
          <cell r="BP163">
            <v>0</v>
          </cell>
          <cell r="BQ163">
            <v>0</v>
          </cell>
          <cell r="BR163">
            <v>0</v>
          </cell>
        </row>
        <row r="164">
          <cell r="B164" t="str">
            <v>3.1-91</v>
          </cell>
          <cell r="F164">
            <v>1807</v>
          </cell>
          <cell r="W164">
            <v>23.125879741236179</v>
          </cell>
          <cell r="X164">
            <v>4.3378120969801675</v>
          </cell>
          <cell r="Z164">
            <v>1807</v>
          </cell>
          <cell r="AA164">
            <v>1807</v>
          </cell>
          <cell r="AS164">
            <v>211</v>
          </cell>
          <cell r="AU164">
            <v>0</v>
          </cell>
          <cell r="AV164">
            <v>0</v>
          </cell>
          <cell r="AW164">
            <v>0</v>
          </cell>
          <cell r="AX164">
            <v>0</v>
          </cell>
          <cell r="AY164">
            <v>0</v>
          </cell>
          <cell r="AZ164">
            <v>0</v>
          </cell>
          <cell r="BK164">
            <v>211</v>
          </cell>
          <cell r="BM164">
            <v>0</v>
          </cell>
          <cell r="BN164">
            <v>0</v>
          </cell>
          <cell r="BO164">
            <v>0</v>
          </cell>
          <cell r="BP164">
            <v>0</v>
          </cell>
          <cell r="BQ164">
            <v>0</v>
          </cell>
          <cell r="BR164">
            <v>0</v>
          </cell>
        </row>
        <row r="165">
          <cell r="B165" t="str">
            <v>3.1-91</v>
          </cell>
          <cell r="F165">
            <v>177</v>
          </cell>
          <cell r="W165">
            <v>0</v>
          </cell>
          <cell r="X165">
            <v>0</v>
          </cell>
          <cell r="Z165">
            <v>0</v>
          </cell>
          <cell r="AA165">
            <v>0</v>
          </cell>
          <cell r="AS165">
            <v>211</v>
          </cell>
          <cell r="AU165">
            <v>0</v>
          </cell>
          <cell r="AV165">
            <v>0</v>
          </cell>
          <cell r="AW165">
            <v>0</v>
          </cell>
          <cell r="AX165">
            <v>0</v>
          </cell>
          <cell r="AY165">
            <v>0</v>
          </cell>
          <cell r="AZ165">
            <v>0</v>
          </cell>
          <cell r="BK165">
            <v>211</v>
          </cell>
          <cell r="BM165">
            <v>0</v>
          </cell>
          <cell r="BN165">
            <v>0</v>
          </cell>
          <cell r="BO165">
            <v>0</v>
          </cell>
          <cell r="BP165">
            <v>0</v>
          </cell>
          <cell r="BQ165">
            <v>0</v>
          </cell>
          <cell r="BR165">
            <v>0</v>
          </cell>
        </row>
        <row r="166">
          <cell r="B166" t="str">
            <v>3.1-91</v>
          </cell>
          <cell r="W166">
            <v>392.71947162626509</v>
          </cell>
          <cell r="X166">
            <v>96.915552522339581</v>
          </cell>
          <cell r="Z166">
            <v>0</v>
          </cell>
          <cell r="AA166">
            <v>0</v>
          </cell>
          <cell r="AS166">
            <v>211</v>
          </cell>
          <cell r="AU166">
            <v>0</v>
          </cell>
          <cell r="AV166">
            <v>0</v>
          </cell>
          <cell r="AW166">
            <v>0</v>
          </cell>
          <cell r="AX166">
            <v>0</v>
          </cell>
          <cell r="AY166">
            <v>0</v>
          </cell>
          <cell r="AZ166">
            <v>0</v>
          </cell>
          <cell r="BK166">
            <v>211</v>
          </cell>
          <cell r="BM166">
            <v>0</v>
          </cell>
          <cell r="BN166">
            <v>0</v>
          </cell>
          <cell r="BO166">
            <v>0</v>
          </cell>
          <cell r="BP166">
            <v>0</v>
          </cell>
          <cell r="BQ166">
            <v>0</v>
          </cell>
          <cell r="BR166">
            <v>0</v>
          </cell>
        </row>
        <row r="167">
          <cell r="B167" t="str">
            <v>3.1-91</v>
          </cell>
          <cell r="F167">
            <v>150</v>
          </cell>
          <cell r="W167">
            <v>135.35977965829443</v>
          </cell>
          <cell r="X167">
            <v>12.79513241873212</v>
          </cell>
          <cell r="Z167">
            <v>150</v>
          </cell>
          <cell r="AA167">
            <v>150</v>
          </cell>
          <cell r="AS167">
            <v>211</v>
          </cell>
          <cell r="AU167">
            <v>0</v>
          </cell>
          <cell r="AV167">
            <v>0</v>
          </cell>
          <cell r="AW167">
            <v>0</v>
          </cell>
          <cell r="AX167">
            <v>0</v>
          </cell>
          <cell r="AY167">
            <v>0</v>
          </cell>
          <cell r="AZ167">
            <v>0</v>
          </cell>
          <cell r="BK167">
            <v>211</v>
          </cell>
          <cell r="BM167">
            <v>0</v>
          </cell>
          <cell r="BN167">
            <v>0</v>
          </cell>
          <cell r="BO167">
            <v>0</v>
          </cell>
          <cell r="BP167">
            <v>0</v>
          </cell>
          <cell r="BQ167">
            <v>0</v>
          </cell>
          <cell r="BR167">
            <v>0</v>
          </cell>
        </row>
        <row r="168">
          <cell r="B168" t="str">
            <v>3.1-92</v>
          </cell>
          <cell r="F168">
            <v>300</v>
          </cell>
          <cell r="W168">
            <v>240.14698103972034</v>
          </cell>
          <cell r="X168">
            <v>2.5353021356823664</v>
          </cell>
          <cell r="Z168">
            <v>252.0281288218508</v>
          </cell>
          <cell r="AA168">
            <v>252.0281288218508</v>
          </cell>
          <cell r="AS168">
            <v>211</v>
          </cell>
          <cell r="AU168">
            <v>0</v>
          </cell>
          <cell r="AV168">
            <v>0</v>
          </cell>
          <cell r="AW168">
            <v>0</v>
          </cell>
          <cell r="AX168">
            <v>0</v>
          </cell>
          <cell r="AY168">
            <v>0</v>
          </cell>
          <cell r="AZ168">
            <v>0</v>
          </cell>
          <cell r="BK168">
            <v>211</v>
          </cell>
          <cell r="BM168">
            <v>0</v>
          </cell>
          <cell r="BN168">
            <v>0</v>
          </cell>
          <cell r="BO168">
            <v>0</v>
          </cell>
          <cell r="BP168">
            <v>0</v>
          </cell>
          <cell r="BQ168">
            <v>0</v>
          </cell>
          <cell r="BR168">
            <v>0</v>
          </cell>
        </row>
        <row r="169">
          <cell r="B169" t="str">
            <v>3.1-92</v>
          </cell>
          <cell r="F169">
            <v>1807</v>
          </cell>
          <cell r="W169">
            <v>23.125879741236179</v>
          </cell>
          <cell r="X169">
            <v>4.3378120969801675</v>
          </cell>
          <cell r="Z169">
            <v>1807</v>
          </cell>
          <cell r="AA169">
            <v>1807</v>
          </cell>
          <cell r="AS169">
            <v>211</v>
          </cell>
          <cell r="AU169">
            <v>0</v>
          </cell>
          <cell r="AV169">
            <v>0</v>
          </cell>
          <cell r="AW169">
            <v>0</v>
          </cell>
          <cell r="AX169">
            <v>0</v>
          </cell>
          <cell r="AY169">
            <v>0</v>
          </cell>
          <cell r="AZ169">
            <v>0</v>
          </cell>
          <cell r="BK169">
            <v>211</v>
          </cell>
          <cell r="BM169">
            <v>0</v>
          </cell>
          <cell r="BN169">
            <v>0</v>
          </cell>
          <cell r="BO169">
            <v>0</v>
          </cell>
          <cell r="BP169">
            <v>0</v>
          </cell>
          <cell r="BQ169">
            <v>0</v>
          </cell>
          <cell r="BR169">
            <v>0</v>
          </cell>
        </row>
        <row r="170">
          <cell r="B170" t="str">
            <v>3.1-92</v>
          </cell>
          <cell r="F170">
            <v>177</v>
          </cell>
          <cell r="W170">
            <v>0</v>
          </cell>
          <cell r="X170">
            <v>0</v>
          </cell>
          <cell r="Z170">
            <v>0</v>
          </cell>
          <cell r="AA170">
            <v>0</v>
          </cell>
          <cell r="AS170">
            <v>211</v>
          </cell>
          <cell r="AU170">
            <v>0</v>
          </cell>
          <cell r="AV170">
            <v>0</v>
          </cell>
          <cell r="AW170">
            <v>0</v>
          </cell>
          <cell r="AX170">
            <v>0</v>
          </cell>
          <cell r="AY170">
            <v>0</v>
          </cell>
          <cell r="AZ170">
            <v>0</v>
          </cell>
          <cell r="BK170">
            <v>211</v>
          </cell>
          <cell r="BM170">
            <v>0</v>
          </cell>
          <cell r="BN170">
            <v>0</v>
          </cell>
          <cell r="BO170">
            <v>0</v>
          </cell>
          <cell r="BP170">
            <v>0</v>
          </cell>
          <cell r="BQ170">
            <v>0</v>
          </cell>
          <cell r="BR170">
            <v>0</v>
          </cell>
        </row>
        <row r="171">
          <cell r="B171" t="str">
            <v>3.1-92</v>
          </cell>
          <cell r="W171">
            <v>392.71947162626509</v>
          </cell>
          <cell r="X171">
            <v>96.915552522339581</v>
          </cell>
          <cell r="Z171">
            <v>0</v>
          </cell>
          <cell r="AA171">
            <v>0</v>
          </cell>
          <cell r="AS171">
            <v>211</v>
          </cell>
          <cell r="AU171">
            <v>0</v>
          </cell>
          <cell r="AV171">
            <v>0</v>
          </cell>
          <cell r="AW171">
            <v>0</v>
          </cell>
          <cell r="AX171">
            <v>0</v>
          </cell>
          <cell r="AY171">
            <v>0</v>
          </cell>
          <cell r="AZ171">
            <v>0</v>
          </cell>
          <cell r="BK171">
            <v>211</v>
          </cell>
          <cell r="BM171">
            <v>0</v>
          </cell>
          <cell r="BN171">
            <v>0</v>
          </cell>
          <cell r="BO171">
            <v>0</v>
          </cell>
          <cell r="BP171">
            <v>0</v>
          </cell>
          <cell r="BQ171">
            <v>0</v>
          </cell>
          <cell r="BR171">
            <v>0</v>
          </cell>
        </row>
        <row r="172">
          <cell r="B172" t="str">
            <v>3.1-93</v>
          </cell>
          <cell r="F172">
            <v>438</v>
          </cell>
          <cell r="W172">
            <v>350.61459231799171</v>
          </cell>
          <cell r="X172">
            <v>3.7015411180962556</v>
          </cell>
          <cell r="Z172">
            <v>367.96106807990213</v>
          </cell>
          <cell r="AA172">
            <v>367.96106807990213</v>
          </cell>
          <cell r="AS172">
            <v>211</v>
          </cell>
          <cell r="AU172">
            <v>0</v>
          </cell>
          <cell r="AV172">
            <v>0</v>
          </cell>
          <cell r="AW172">
            <v>0</v>
          </cell>
          <cell r="AX172">
            <v>0</v>
          </cell>
          <cell r="AY172">
            <v>0</v>
          </cell>
          <cell r="AZ172">
            <v>0</v>
          </cell>
          <cell r="BK172">
            <v>211</v>
          </cell>
          <cell r="BM172">
            <v>0</v>
          </cell>
          <cell r="BN172">
            <v>0</v>
          </cell>
          <cell r="BO172">
            <v>0</v>
          </cell>
          <cell r="BP172">
            <v>0</v>
          </cell>
          <cell r="BQ172">
            <v>0</v>
          </cell>
          <cell r="BR172">
            <v>0</v>
          </cell>
        </row>
        <row r="173">
          <cell r="B173" t="str">
            <v>3.1-93</v>
          </cell>
          <cell r="F173">
            <v>1688</v>
          </cell>
          <cell r="W173">
            <v>21.602924738907955</v>
          </cell>
          <cell r="X173">
            <v>4.0521454453251371</v>
          </cell>
          <cell r="Z173">
            <v>1688</v>
          </cell>
          <cell r="AA173">
            <v>1688</v>
          </cell>
          <cell r="AS173">
            <v>211</v>
          </cell>
          <cell r="AU173">
            <v>0</v>
          </cell>
          <cell r="AV173">
            <v>0</v>
          </cell>
          <cell r="AW173">
            <v>0</v>
          </cell>
          <cell r="AX173">
            <v>0</v>
          </cell>
          <cell r="AY173">
            <v>0</v>
          </cell>
          <cell r="AZ173">
            <v>0</v>
          </cell>
          <cell r="BK173">
            <v>211</v>
          </cell>
          <cell r="BM173">
            <v>0</v>
          </cell>
          <cell r="BN173">
            <v>0</v>
          </cell>
          <cell r="BO173">
            <v>0</v>
          </cell>
          <cell r="BP173">
            <v>0</v>
          </cell>
          <cell r="BQ173">
            <v>0</v>
          </cell>
          <cell r="BR173">
            <v>0</v>
          </cell>
        </row>
        <row r="174">
          <cell r="B174" t="str">
            <v>3.1-93</v>
          </cell>
          <cell r="F174">
            <v>175</v>
          </cell>
          <cell r="W174">
            <v>0</v>
          </cell>
          <cell r="X174">
            <v>0</v>
          </cell>
          <cell r="Z174">
            <v>0</v>
          </cell>
          <cell r="AA174">
            <v>0</v>
          </cell>
          <cell r="AS174">
            <v>211</v>
          </cell>
          <cell r="AU174">
            <v>0</v>
          </cell>
          <cell r="AV174">
            <v>0</v>
          </cell>
          <cell r="AW174">
            <v>0</v>
          </cell>
          <cell r="AX174">
            <v>0</v>
          </cell>
          <cell r="AY174">
            <v>0</v>
          </cell>
          <cell r="AZ174">
            <v>0</v>
          </cell>
          <cell r="BK174">
            <v>211</v>
          </cell>
          <cell r="BM174">
            <v>0</v>
          </cell>
          <cell r="BN174">
            <v>0</v>
          </cell>
          <cell r="BO174">
            <v>0</v>
          </cell>
          <cell r="BP174">
            <v>0</v>
          </cell>
          <cell r="BQ174">
            <v>0</v>
          </cell>
          <cell r="BR174">
            <v>0</v>
          </cell>
        </row>
        <row r="175">
          <cell r="B175" t="str">
            <v>3.1-93</v>
          </cell>
          <cell r="W175">
            <v>392.71947162626509</v>
          </cell>
          <cell r="X175">
            <v>96.915552522339581</v>
          </cell>
          <cell r="Z175">
            <v>0</v>
          </cell>
          <cell r="AA175">
            <v>0</v>
          </cell>
          <cell r="AS175">
            <v>211</v>
          </cell>
          <cell r="AU175">
            <v>0</v>
          </cell>
          <cell r="AV175">
            <v>0</v>
          </cell>
          <cell r="AW175">
            <v>0</v>
          </cell>
          <cell r="AX175">
            <v>0</v>
          </cell>
          <cell r="AY175">
            <v>0</v>
          </cell>
          <cell r="AZ175">
            <v>0</v>
          </cell>
          <cell r="BK175">
            <v>211</v>
          </cell>
          <cell r="BM175">
            <v>0</v>
          </cell>
          <cell r="BN175">
            <v>0</v>
          </cell>
          <cell r="BO175">
            <v>0</v>
          </cell>
          <cell r="BP175">
            <v>0</v>
          </cell>
          <cell r="BQ175">
            <v>0</v>
          </cell>
          <cell r="BR175">
            <v>0</v>
          </cell>
        </row>
        <row r="176">
          <cell r="B176" t="str">
            <v>3.1-94</v>
          </cell>
          <cell r="F176">
            <v>455</v>
          </cell>
          <cell r="W176">
            <v>364.22292124357585</v>
          </cell>
          <cell r="X176">
            <v>3.8452082391182563</v>
          </cell>
          <cell r="Z176">
            <v>382.2426620464737</v>
          </cell>
          <cell r="AA176">
            <v>382.2426620464737</v>
          </cell>
          <cell r="AS176">
            <v>211</v>
          </cell>
          <cell r="AU176">
            <v>0</v>
          </cell>
          <cell r="AV176">
            <v>0</v>
          </cell>
          <cell r="AW176">
            <v>0</v>
          </cell>
          <cell r="AX176">
            <v>0</v>
          </cell>
          <cell r="AY176">
            <v>0</v>
          </cell>
          <cell r="AZ176">
            <v>0</v>
          </cell>
          <cell r="BK176">
            <v>211</v>
          </cell>
          <cell r="BM176">
            <v>0</v>
          </cell>
          <cell r="BN176">
            <v>0</v>
          </cell>
          <cell r="BO176">
            <v>0</v>
          </cell>
          <cell r="BP176">
            <v>0</v>
          </cell>
          <cell r="BQ176">
            <v>0</v>
          </cell>
          <cell r="BR176">
            <v>0</v>
          </cell>
        </row>
        <row r="177">
          <cell r="B177" t="str">
            <v>3.1-94</v>
          </cell>
          <cell r="F177">
            <v>1636</v>
          </cell>
          <cell r="W177">
            <v>20.937431796714108</v>
          </cell>
          <cell r="X177">
            <v>3.9273163202321824</v>
          </cell>
          <cell r="Z177">
            <v>1636</v>
          </cell>
          <cell r="AA177">
            <v>1636</v>
          </cell>
          <cell r="AS177">
            <v>211</v>
          </cell>
          <cell r="AU177">
            <v>0</v>
          </cell>
          <cell r="AV177">
            <v>0</v>
          </cell>
          <cell r="AW177">
            <v>0</v>
          </cell>
          <cell r="AX177">
            <v>0</v>
          </cell>
          <cell r="AY177">
            <v>0</v>
          </cell>
          <cell r="AZ177">
            <v>0</v>
          </cell>
          <cell r="BK177">
            <v>211</v>
          </cell>
          <cell r="BM177">
            <v>0</v>
          </cell>
          <cell r="BN177">
            <v>0</v>
          </cell>
          <cell r="BO177">
            <v>0</v>
          </cell>
          <cell r="BP177">
            <v>0</v>
          </cell>
          <cell r="BQ177">
            <v>0</v>
          </cell>
          <cell r="BR177">
            <v>0</v>
          </cell>
        </row>
        <row r="178">
          <cell r="B178" t="str">
            <v>3.1-94</v>
          </cell>
          <cell r="F178">
            <v>182</v>
          </cell>
          <cell r="W178">
            <v>0</v>
          </cell>
          <cell r="X178">
            <v>0</v>
          </cell>
          <cell r="Z178">
            <v>0</v>
          </cell>
          <cell r="AA178">
            <v>0</v>
          </cell>
          <cell r="AS178">
            <v>211</v>
          </cell>
          <cell r="AU178">
            <v>0</v>
          </cell>
          <cell r="AV178">
            <v>0</v>
          </cell>
          <cell r="AW178">
            <v>0</v>
          </cell>
          <cell r="AX178">
            <v>0</v>
          </cell>
          <cell r="AY178">
            <v>0</v>
          </cell>
          <cell r="AZ178">
            <v>0</v>
          </cell>
          <cell r="BK178">
            <v>211</v>
          </cell>
          <cell r="BM178">
            <v>0</v>
          </cell>
          <cell r="BN178">
            <v>0</v>
          </cell>
          <cell r="BO178">
            <v>0</v>
          </cell>
          <cell r="BP178">
            <v>0</v>
          </cell>
          <cell r="BQ178">
            <v>0</v>
          </cell>
          <cell r="BR178">
            <v>0</v>
          </cell>
        </row>
        <row r="179">
          <cell r="B179" t="str">
            <v>3.1-94</v>
          </cell>
          <cell r="W179">
            <v>392.71947162626509</v>
          </cell>
          <cell r="X179">
            <v>96.915552522339581</v>
          </cell>
          <cell r="Z179">
            <v>0</v>
          </cell>
          <cell r="AA179">
            <v>0</v>
          </cell>
          <cell r="AS179">
            <v>211</v>
          </cell>
          <cell r="AU179">
            <v>0</v>
          </cell>
          <cell r="AV179">
            <v>0</v>
          </cell>
          <cell r="AW179">
            <v>0</v>
          </cell>
          <cell r="AX179">
            <v>0</v>
          </cell>
          <cell r="AY179">
            <v>0</v>
          </cell>
          <cell r="AZ179">
            <v>0</v>
          </cell>
          <cell r="BK179">
            <v>211</v>
          </cell>
          <cell r="BM179">
            <v>0</v>
          </cell>
          <cell r="BN179">
            <v>0</v>
          </cell>
          <cell r="BO179">
            <v>0</v>
          </cell>
          <cell r="BP179">
            <v>0</v>
          </cell>
          <cell r="BQ179">
            <v>0</v>
          </cell>
          <cell r="BR179">
            <v>0</v>
          </cell>
        </row>
        <row r="180">
          <cell r="B180" t="str">
            <v>3.1-95</v>
          </cell>
          <cell r="F180">
            <v>519</v>
          </cell>
          <cell r="W180">
            <v>415.45427719871623</v>
          </cell>
          <cell r="X180">
            <v>4.3860726947304949</v>
          </cell>
          <cell r="Z180">
            <v>436.00866286180189</v>
          </cell>
          <cell r="AA180">
            <v>436.00866286180189</v>
          </cell>
          <cell r="AS180">
            <v>211</v>
          </cell>
          <cell r="AU180">
            <v>0</v>
          </cell>
          <cell r="AV180">
            <v>0</v>
          </cell>
          <cell r="AW180">
            <v>0</v>
          </cell>
          <cell r="AX180">
            <v>0</v>
          </cell>
          <cell r="AY180">
            <v>0</v>
          </cell>
          <cell r="AZ180">
            <v>0</v>
          </cell>
          <cell r="BK180">
            <v>211</v>
          </cell>
          <cell r="BM180">
            <v>0</v>
          </cell>
          <cell r="BN180">
            <v>0</v>
          </cell>
          <cell r="BO180">
            <v>0</v>
          </cell>
          <cell r="BP180">
            <v>0</v>
          </cell>
          <cell r="BQ180">
            <v>0</v>
          </cell>
          <cell r="BR180">
            <v>0</v>
          </cell>
        </row>
        <row r="181">
          <cell r="B181" t="str">
            <v>3.1-95</v>
          </cell>
          <cell r="F181">
            <v>1641</v>
          </cell>
          <cell r="W181">
            <v>21.001421502694285</v>
          </cell>
          <cell r="X181">
            <v>3.9393191207218896</v>
          </cell>
          <cell r="Z181">
            <v>1641</v>
          </cell>
          <cell r="AA181">
            <v>1641</v>
          </cell>
          <cell r="AS181">
            <v>211</v>
          </cell>
          <cell r="AU181">
            <v>0</v>
          </cell>
          <cell r="AV181">
            <v>0</v>
          </cell>
          <cell r="AW181">
            <v>0</v>
          </cell>
          <cell r="AX181">
            <v>0</v>
          </cell>
          <cell r="AY181">
            <v>0</v>
          </cell>
          <cell r="AZ181">
            <v>0</v>
          </cell>
          <cell r="BK181">
            <v>211</v>
          </cell>
          <cell r="BM181">
            <v>0</v>
          </cell>
          <cell r="BN181">
            <v>0</v>
          </cell>
          <cell r="BO181">
            <v>0</v>
          </cell>
          <cell r="BP181">
            <v>0</v>
          </cell>
          <cell r="BQ181">
            <v>0</v>
          </cell>
          <cell r="BR181">
            <v>0</v>
          </cell>
        </row>
        <row r="182">
          <cell r="B182" t="str">
            <v>3.1-95</v>
          </cell>
          <cell r="F182">
            <v>170</v>
          </cell>
          <cell r="W182">
            <v>0</v>
          </cell>
          <cell r="X182">
            <v>0</v>
          </cell>
          <cell r="Z182">
            <v>0</v>
          </cell>
          <cell r="AA182">
            <v>0</v>
          </cell>
          <cell r="AS182">
            <v>211</v>
          </cell>
          <cell r="AU182">
            <v>0</v>
          </cell>
          <cell r="AV182">
            <v>0</v>
          </cell>
          <cell r="AW182">
            <v>0</v>
          </cell>
          <cell r="AX182">
            <v>0</v>
          </cell>
          <cell r="AY182">
            <v>0</v>
          </cell>
          <cell r="AZ182">
            <v>0</v>
          </cell>
          <cell r="BK182">
            <v>211</v>
          </cell>
          <cell r="BM182">
            <v>0</v>
          </cell>
          <cell r="BN182">
            <v>0</v>
          </cell>
          <cell r="BO182">
            <v>0</v>
          </cell>
          <cell r="BP182">
            <v>0</v>
          </cell>
          <cell r="BQ182">
            <v>0</v>
          </cell>
          <cell r="BR182">
            <v>0</v>
          </cell>
        </row>
        <row r="183">
          <cell r="B183" t="str">
            <v>3.1-95</v>
          </cell>
          <cell r="W183">
            <v>392.71947162626509</v>
          </cell>
          <cell r="X183">
            <v>96.915552522339581</v>
          </cell>
          <cell r="Z183">
            <v>0</v>
          </cell>
          <cell r="AA183">
            <v>0</v>
          </cell>
          <cell r="AS183">
            <v>211</v>
          </cell>
          <cell r="AU183">
            <v>0</v>
          </cell>
          <cell r="AV183">
            <v>0</v>
          </cell>
          <cell r="AW183">
            <v>0</v>
          </cell>
          <cell r="AX183">
            <v>0</v>
          </cell>
          <cell r="AY183">
            <v>0</v>
          </cell>
          <cell r="AZ183">
            <v>0</v>
          </cell>
          <cell r="BK183">
            <v>211</v>
          </cell>
          <cell r="BM183">
            <v>0</v>
          </cell>
          <cell r="BN183">
            <v>0</v>
          </cell>
          <cell r="BO183">
            <v>0</v>
          </cell>
          <cell r="BP183">
            <v>0</v>
          </cell>
          <cell r="BQ183">
            <v>0</v>
          </cell>
          <cell r="BR183">
            <v>0</v>
          </cell>
        </row>
        <row r="185">
          <cell r="B185" t="str">
            <v>3.2-01</v>
          </cell>
          <cell r="F185">
            <v>7.6</v>
          </cell>
          <cell r="W185">
            <v>5.3302414290422249</v>
          </cell>
          <cell r="X185">
            <v>1.9864943512450748</v>
          </cell>
          <cell r="Z185">
            <v>7.6</v>
          </cell>
          <cell r="AA185">
            <v>7.6</v>
          </cell>
          <cell r="AS185">
            <v>352</v>
          </cell>
          <cell r="AU185">
            <v>0</v>
          </cell>
          <cell r="AV185">
            <v>0</v>
          </cell>
          <cell r="AW185">
            <v>7.5809999999999995</v>
          </cell>
          <cell r="AX185">
            <v>0</v>
          </cell>
          <cell r="AY185">
            <v>0</v>
          </cell>
          <cell r="AZ185">
            <v>0</v>
          </cell>
          <cell r="BK185">
            <v>352</v>
          </cell>
          <cell r="BM185">
            <v>0</v>
          </cell>
          <cell r="BN185">
            <v>0</v>
          </cell>
          <cell r="BO185">
            <v>0.39900000000000002</v>
          </cell>
          <cell r="BP185">
            <v>0</v>
          </cell>
          <cell r="BQ185">
            <v>0</v>
          </cell>
          <cell r="BR185">
            <v>0</v>
          </cell>
        </row>
        <row r="186">
          <cell r="B186" t="str">
            <v>3.2-01</v>
          </cell>
          <cell r="F186">
            <v>4.4000000000000004</v>
          </cell>
          <cell r="W186">
            <v>1.5183068482835334</v>
          </cell>
          <cell r="X186">
            <v>0.62271711641528893</v>
          </cell>
          <cell r="Z186">
            <v>4.4000000000000004</v>
          </cell>
          <cell r="AA186">
            <v>4.4000000000000004</v>
          </cell>
          <cell r="AS186">
            <v>352</v>
          </cell>
          <cell r="AU186">
            <v>0</v>
          </cell>
          <cell r="AV186">
            <v>0</v>
          </cell>
          <cell r="AW186">
            <v>4.3890000000000011</v>
          </cell>
          <cell r="AX186">
            <v>0</v>
          </cell>
          <cell r="AY186">
            <v>0</v>
          </cell>
          <cell r="AZ186">
            <v>0</v>
          </cell>
          <cell r="BK186">
            <v>352</v>
          </cell>
          <cell r="BM186">
            <v>0</v>
          </cell>
          <cell r="BN186">
            <v>0</v>
          </cell>
          <cell r="BO186">
            <v>0.23100000000000007</v>
          </cell>
          <cell r="BP186">
            <v>0</v>
          </cell>
          <cell r="BQ186">
            <v>0</v>
          </cell>
          <cell r="BR186">
            <v>0</v>
          </cell>
        </row>
        <row r="188">
          <cell r="B188" t="str">
            <v>3.3-01</v>
          </cell>
          <cell r="F188">
            <v>1</v>
          </cell>
          <cell r="W188">
            <v>1.3684448322424985</v>
          </cell>
          <cell r="X188">
            <v>8.5300882791547461E-2</v>
          </cell>
          <cell r="Z188">
            <v>0.89700000000000002</v>
          </cell>
          <cell r="AA188">
            <v>0.89700000000000002</v>
          </cell>
          <cell r="AS188">
            <v>252</v>
          </cell>
          <cell r="AU188">
            <v>0</v>
          </cell>
          <cell r="AV188">
            <v>0</v>
          </cell>
          <cell r="AW188">
            <v>0</v>
          </cell>
          <cell r="AX188">
            <v>0</v>
          </cell>
          <cell r="AY188">
            <v>0</v>
          </cell>
          <cell r="AZ188">
            <v>0</v>
          </cell>
          <cell r="BK188">
            <v>252</v>
          </cell>
          <cell r="BM188">
            <v>0</v>
          </cell>
          <cell r="BN188">
            <v>0</v>
          </cell>
          <cell r="BO188">
            <v>0</v>
          </cell>
          <cell r="BP188">
            <v>0</v>
          </cell>
          <cell r="BQ188">
            <v>0</v>
          </cell>
          <cell r="BR188">
            <v>0</v>
          </cell>
        </row>
        <row r="189">
          <cell r="B189" t="str">
            <v>3.3-09</v>
          </cell>
          <cell r="F189">
            <v>1</v>
          </cell>
          <cell r="W189">
            <v>1.3684448322424985</v>
          </cell>
          <cell r="X189">
            <v>8.5300882791547461E-2</v>
          </cell>
          <cell r="Z189">
            <v>0.89700000000000002</v>
          </cell>
          <cell r="AA189">
            <v>0.89700000000000002</v>
          </cell>
          <cell r="AS189">
            <v>252</v>
          </cell>
          <cell r="AU189">
            <v>0</v>
          </cell>
          <cell r="AV189">
            <v>0</v>
          </cell>
          <cell r="AW189">
            <v>2.5739999999999998</v>
          </cell>
          <cell r="AX189">
            <v>0</v>
          </cell>
          <cell r="AY189">
            <v>0</v>
          </cell>
          <cell r="AZ189">
            <v>0</v>
          </cell>
          <cell r="BK189">
            <v>252</v>
          </cell>
          <cell r="BM189">
            <v>0</v>
          </cell>
          <cell r="BN189">
            <v>0</v>
          </cell>
          <cell r="BO189">
            <v>2.6000000000000002E-2</v>
          </cell>
          <cell r="BP189">
            <v>0</v>
          </cell>
          <cell r="BQ189">
            <v>0</v>
          </cell>
          <cell r="BR189">
            <v>0</v>
          </cell>
        </row>
        <row r="190">
          <cell r="B190" t="str">
            <v>3.3-11</v>
          </cell>
          <cell r="F190">
            <v>1</v>
          </cell>
          <cell r="W190">
            <v>2.8212754217893989</v>
          </cell>
          <cell r="X190">
            <v>0.50210392912526991</v>
          </cell>
          <cell r="Z190">
            <v>1</v>
          </cell>
          <cell r="AA190">
            <v>1</v>
          </cell>
          <cell r="AS190">
            <v>256</v>
          </cell>
          <cell r="AU190">
            <v>0</v>
          </cell>
          <cell r="AV190">
            <v>0</v>
          </cell>
          <cell r="AW190">
            <v>0</v>
          </cell>
          <cell r="AX190">
            <v>0</v>
          </cell>
          <cell r="AY190">
            <v>0</v>
          </cell>
          <cell r="AZ190">
            <v>0</v>
          </cell>
          <cell r="BK190">
            <v>256</v>
          </cell>
          <cell r="BM190">
            <v>0</v>
          </cell>
          <cell r="BN190">
            <v>0</v>
          </cell>
          <cell r="BO190">
            <v>0</v>
          </cell>
          <cell r="BP190">
            <v>0</v>
          </cell>
          <cell r="BQ190">
            <v>0</v>
          </cell>
          <cell r="BR190">
            <v>0</v>
          </cell>
        </row>
        <row r="191">
          <cell r="B191" t="str">
            <v>3.3-71</v>
          </cell>
          <cell r="F191">
            <v>12.8</v>
          </cell>
          <cell r="W191">
            <v>4.0222773472390072</v>
          </cell>
          <cell r="X191">
            <v>0.7132504663527508</v>
          </cell>
          <cell r="Z191">
            <v>12.8</v>
          </cell>
          <cell r="AA191">
            <v>12.8</v>
          </cell>
          <cell r="AS191">
            <v>239</v>
          </cell>
          <cell r="AU191">
            <v>0</v>
          </cell>
          <cell r="AV191">
            <v>0</v>
          </cell>
          <cell r="AW191">
            <v>0</v>
          </cell>
          <cell r="AX191">
            <v>0</v>
          </cell>
          <cell r="AY191">
            <v>0</v>
          </cell>
          <cell r="AZ191">
            <v>0</v>
          </cell>
          <cell r="BK191">
            <v>239</v>
          </cell>
          <cell r="BM191">
            <v>0</v>
          </cell>
          <cell r="BN191">
            <v>0</v>
          </cell>
          <cell r="BO191">
            <v>0</v>
          </cell>
          <cell r="BP191">
            <v>0</v>
          </cell>
          <cell r="BQ191">
            <v>0</v>
          </cell>
          <cell r="BR191">
            <v>0</v>
          </cell>
        </row>
        <row r="192">
          <cell r="B192" t="str">
            <v>3.3-71</v>
          </cell>
          <cell r="F192">
            <v>1.6</v>
          </cell>
          <cell r="W192">
            <v>4.5152598859049338</v>
          </cell>
          <cell r="X192">
            <v>0.60593486532720231</v>
          </cell>
          <cell r="Z192">
            <v>1.6</v>
          </cell>
          <cell r="AA192">
            <v>1.6</v>
          </cell>
          <cell r="AS192">
            <v>239</v>
          </cell>
          <cell r="AU192">
            <v>0</v>
          </cell>
          <cell r="AV192">
            <v>0</v>
          </cell>
          <cell r="AW192">
            <v>0</v>
          </cell>
          <cell r="AX192">
            <v>0</v>
          </cell>
          <cell r="AY192">
            <v>0</v>
          </cell>
          <cell r="AZ192">
            <v>0</v>
          </cell>
          <cell r="BK192">
            <v>239</v>
          </cell>
          <cell r="BM192">
            <v>0</v>
          </cell>
          <cell r="BN192">
            <v>0</v>
          </cell>
          <cell r="BO192">
            <v>0</v>
          </cell>
          <cell r="BP192">
            <v>0</v>
          </cell>
          <cell r="BQ192">
            <v>0</v>
          </cell>
          <cell r="BR192">
            <v>0</v>
          </cell>
        </row>
        <row r="193">
          <cell r="B193" t="str">
            <v>3.3-72</v>
          </cell>
          <cell r="F193">
            <v>13</v>
          </cell>
          <cell r="W193">
            <v>3.3943401394589672</v>
          </cell>
          <cell r="X193">
            <v>0.31256426136339654</v>
          </cell>
          <cell r="Z193">
            <v>13</v>
          </cell>
          <cell r="AA193">
            <v>13</v>
          </cell>
          <cell r="AS193">
            <v>239</v>
          </cell>
          <cell r="AU193">
            <v>0</v>
          </cell>
          <cell r="AV193">
            <v>0</v>
          </cell>
          <cell r="AW193">
            <v>0</v>
          </cell>
          <cell r="AX193">
            <v>0</v>
          </cell>
          <cell r="AY193">
            <v>0</v>
          </cell>
          <cell r="AZ193">
            <v>0</v>
          </cell>
          <cell r="BK193">
            <v>239</v>
          </cell>
          <cell r="BM193">
            <v>0</v>
          </cell>
          <cell r="BN193">
            <v>0</v>
          </cell>
          <cell r="BO193">
            <v>0</v>
          </cell>
          <cell r="BP193">
            <v>0</v>
          </cell>
          <cell r="BQ193">
            <v>0</v>
          </cell>
          <cell r="BR193">
            <v>0</v>
          </cell>
        </row>
        <row r="194">
          <cell r="B194" t="str">
            <v>3.3-72</v>
          </cell>
          <cell r="F194">
            <v>4.2</v>
          </cell>
          <cell r="W194">
            <v>5.3751353023349165E-2</v>
          </cell>
          <cell r="X194">
            <v>1.0082352411354014E-2</v>
          </cell>
          <cell r="Z194">
            <v>4.2</v>
          </cell>
          <cell r="AA194">
            <v>4.2</v>
          </cell>
          <cell r="AS194">
            <v>239</v>
          </cell>
          <cell r="AU194">
            <v>0</v>
          </cell>
          <cell r="AV194">
            <v>0</v>
          </cell>
          <cell r="AW194">
            <v>0</v>
          </cell>
          <cell r="AX194">
            <v>0</v>
          </cell>
          <cell r="AY194">
            <v>0</v>
          </cell>
          <cell r="AZ194">
            <v>0</v>
          </cell>
          <cell r="BK194">
            <v>219</v>
          </cell>
          <cell r="BM194">
            <v>0</v>
          </cell>
          <cell r="BN194">
            <v>0</v>
          </cell>
          <cell r="BO194">
            <v>0</v>
          </cell>
          <cell r="BP194">
            <v>0</v>
          </cell>
          <cell r="BQ194">
            <v>0</v>
          </cell>
          <cell r="BR194">
            <v>0</v>
          </cell>
        </row>
        <row r="195">
          <cell r="B195" t="str">
            <v>3.3-72</v>
          </cell>
          <cell r="F195">
            <v>1.4</v>
          </cell>
          <cell r="W195">
            <v>1.0691202326011995</v>
          </cell>
          <cell r="X195">
            <v>1.1831409966517711E-2</v>
          </cell>
          <cell r="Z195">
            <v>1.4</v>
          </cell>
          <cell r="AA195">
            <v>1.4</v>
          </cell>
          <cell r="AS195">
            <v>239</v>
          </cell>
          <cell r="AU195">
            <v>0</v>
          </cell>
          <cell r="AV195">
            <v>0</v>
          </cell>
          <cell r="AW195">
            <v>0</v>
          </cell>
          <cell r="AX195">
            <v>0</v>
          </cell>
          <cell r="AY195">
            <v>0</v>
          </cell>
          <cell r="AZ195">
            <v>0</v>
          </cell>
          <cell r="BK195">
            <v>219</v>
          </cell>
          <cell r="BM195">
            <v>0</v>
          </cell>
          <cell r="BN195">
            <v>0</v>
          </cell>
          <cell r="BO195">
            <v>0</v>
          </cell>
          <cell r="BP195">
            <v>0</v>
          </cell>
          <cell r="BQ195">
            <v>0</v>
          </cell>
          <cell r="BR195">
            <v>0</v>
          </cell>
        </row>
        <row r="196">
          <cell r="B196" t="str">
            <v>3.3-73</v>
          </cell>
          <cell r="F196">
            <v>8.4</v>
          </cell>
          <cell r="W196">
            <v>2.193265936265794</v>
          </cell>
          <cell r="X196">
            <v>0.20196459965019473</v>
          </cell>
          <cell r="Z196">
            <v>8.4</v>
          </cell>
          <cell r="AA196">
            <v>8.4</v>
          </cell>
          <cell r="AS196">
            <v>239</v>
          </cell>
          <cell r="AU196">
            <v>0</v>
          </cell>
          <cell r="AV196">
            <v>0</v>
          </cell>
          <cell r="AW196">
            <v>0</v>
          </cell>
          <cell r="AX196">
            <v>0</v>
          </cell>
          <cell r="AY196">
            <v>0</v>
          </cell>
          <cell r="AZ196">
            <v>0</v>
          </cell>
          <cell r="BK196">
            <v>239</v>
          </cell>
          <cell r="BM196">
            <v>0</v>
          </cell>
          <cell r="BN196">
            <v>0</v>
          </cell>
          <cell r="BO196">
            <v>0</v>
          </cell>
          <cell r="BP196">
            <v>0</v>
          </cell>
          <cell r="BQ196">
            <v>0</v>
          </cell>
          <cell r="BR196">
            <v>0</v>
          </cell>
        </row>
        <row r="197">
          <cell r="B197" t="str">
            <v>3.3-74</v>
          </cell>
          <cell r="F197">
            <v>1.6</v>
          </cell>
          <cell r="W197">
            <v>0.41776494024110372</v>
          </cell>
          <cell r="X197">
            <v>3.8469447552418046E-2</v>
          </cell>
          <cell r="Z197">
            <v>1.6</v>
          </cell>
          <cell r="AA197">
            <v>1.6</v>
          </cell>
          <cell r="AS197">
            <v>239</v>
          </cell>
          <cell r="AU197">
            <v>0</v>
          </cell>
          <cell r="AV197">
            <v>0</v>
          </cell>
          <cell r="AW197">
            <v>0</v>
          </cell>
          <cell r="AX197">
            <v>0</v>
          </cell>
          <cell r="AY197">
            <v>0</v>
          </cell>
          <cell r="AZ197">
            <v>0</v>
          </cell>
          <cell r="BK197">
            <v>239</v>
          </cell>
          <cell r="BM197">
            <v>0</v>
          </cell>
          <cell r="BN197">
            <v>0</v>
          </cell>
          <cell r="BO197">
            <v>0</v>
          </cell>
          <cell r="BP197">
            <v>0</v>
          </cell>
          <cell r="BQ197">
            <v>0</v>
          </cell>
          <cell r="BR197">
            <v>0</v>
          </cell>
        </row>
        <row r="198">
          <cell r="B198" t="str">
            <v>3.3-81</v>
          </cell>
          <cell r="F198">
            <v>14.4</v>
          </cell>
          <cell r="W198">
            <v>34.916708146641412</v>
          </cell>
          <cell r="X198">
            <v>1.6963271778606281</v>
          </cell>
          <cell r="Z198">
            <v>12.9168</v>
          </cell>
          <cell r="AA198">
            <v>12.9168</v>
          </cell>
          <cell r="AS198">
            <v>256</v>
          </cell>
          <cell r="AU198">
            <v>0</v>
          </cell>
          <cell r="AV198">
            <v>0</v>
          </cell>
          <cell r="AW198">
            <v>0</v>
          </cell>
          <cell r="AX198">
            <v>0</v>
          </cell>
          <cell r="AY198">
            <v>0</v>
          </cell>
          <cell r="AZ198">
            <v>0</v>
          </cell>
          <cell r="BK198">
            <v>256</v>
          </cell>
          <cell r="BM198">
            <v>0</v>
          </cell>
          <cell r="BN198">
            <v>0</v>
          </cell>
          <cell r="BO198">
            <v>0</v>
          </cell>
          <cell r="BP198">
            <v>0</v>
          </cell>
          <cell r="BQ198">
            <v>0</v>
          </cell>
          <cell r="BR198">
            <v>0</v>
          </cell>
        </row>
        <row r="200">
          <cell r="B200" t="str">
            <v>3.4-01</v>
          </cell>
          <cell r="F200">
            <v>1</v>
          </cell>
          <cell r="W200">
            <v>1.3684448322424985</v>
          </cell>
          <cell r="X200">
            <v>8.5300882791547461E-2</v>
          </cell>
          <cell r="Z200">
            <v>2.5000000000000022E-2</v>
          </cell>
          <cell r="AA200">
            <v>2.5000000000000022E-2</v>
          </cell>
          <cell r="AS200">
            <v>253</v>
          </cell>
          <cell r="AU200">
            <v>0</v>
          </cell>
          <cell r="AV200">
            <v>0</v>
          </cell>
          <cell r="AW200">
            <v>92.515500000000003</v>
          </cell>
          <cell r="AX200">
            <v>0</v>
          </cell>
          <cell r="AY200">
            <v>0</v>
          </cell>
          <cell r="AZ200">
            <v>0</v>
          </cell>
          <cell r="BK200">
            <v>253</v>
          </cell>
          <cell r="BM200">
            <v>0</v>
          </cell>
          <cell r="BN200">
            <v>0</v>
          </cell>
          <cell r="BO200">
            <v>0.9345</v>
          </cell>
          <cell r="BP200">
            <v>0</v>
          </cell>
          <cell r="BQ200">
            <v>0</v>
          </cell>
          <cell r="BR200">
            <v>0</v>
          </cell>
        </row>
        <row r="201">
          <cell r="B201" t="str">
            <v>3.4-51</v>
          </cell>
          <cell r="F201">
            <v>1</v>
          </cell>
          <cell r="W201">
            <v>2.3060345673062623</v>
          </cell>
          <cell r="X201">
            <v>0.13553055209662715</v>
          </cell>
          <cell r="Z201">
            <v>0.89700000000000002</v>
          </cell>
          <cell r="AA201">
            <v>0.89700000000000002</v>
          </cell>
          <cell r="AS201">
            <v>256</v>
          </cell>
          <cell r="AU201">
            <v>0</v>
          </cell>
          <cell r="AV201">
            <v>0</v>
          </cell>
          <cell r="AW201">
            <v>0</v>
          </cell>
          <cell r="AX201">
            <v>0</v>
          </cell>
          <cell r="AY201">
            <v>0</v>
          </cell>
          <cell r="AZ201">
            <v>0</v>
          </cell>
          <cell r="BK201">
            <v>256</v>
          </cell>
          <cell r="BM201">
            <v>0</v>
          </cell>
          <cell r="BN201">
            <v>0</v>
          </cell>
          <cell r="BO201">
            <v>0</v>
          </cell>
          <cell r="BP201">
            <v>0</v>
          </cell>
          <cell r="BQ201">
            <v>0</v>
          </cell>
          <cell r="BR201">
            <v>0</v>
          </cell>
        </row>
        <row r="202">
          <cell r="B202" t="str">
            <v>3.4-52</v>
          </cell>
          <cell r="F202">
            <v>4.4000000000000004</v>
          </cell>
          <cell r="W202">
            <v>10.146552096147555</v>
          </cell>
          <cell r="X202">
            <v>0.59633442922515956</v>
          </cell>
          <cell r="Z202">
            <v>3.9468000000000005</v>
          </cell>
          <cell r="AA202">
            <v>3.9468000000000005</v>
          </cell>
          <cell r="AS202">
            <v>256</v>
          </cell>
          <cell r="AU202">
            <v>0</v>
          </cell>
          <cell r="AV202">
            <v>0</v>
          </cell>
          <cell r="AW202">
            <v>0</v>
          </cell>
          <cell r="AX202">
            <v>0</v>
          </cell>
          <cell r="AY202">
            <v>0</v>
          </cell>
          <cell r="AZ202">
            <v>0</v>
          </cell>
          <cell r="BK202">
            <v>256</v>
          </cell>
          <cell r="BM202">
            <v>0</v>
          </cell>
          <cell r="BN202">
            <v>0</v>
          </cell>
          <cell r="BO202">
            <v>0</v>
          </cell>
          <cell r="BP202">
            <v>0</v>
          </cell>
          <cell r="BQ202">
            <v>0</v>
          </cell>
          <cell r="BR202">
            <v>0</v>
          </cell>
        </row>
        <row r="204">
          <cell r="B204" t="str">
            <v>4.1-01</v>
          </cell>
          <cell r="F204">
            <v>141</v>
          </cell>
          <cell r="W204">
            <v>21.752305071702569</v>
          </cell>
          <cell r="X204">
            <v>1.0386293798297956</v>
          </cell>
          <cell r="Z204">
            <v>126.9</v>
          </cell>
          <cell r="AA204">
            <v>126.9</v>
          </cell>
          <cell r="AS204">
            <v>213</v>
          </cell>
          <cell r="AU204">
            <v>0</v>
          </cell>
          <cell r="AV204">
            <v>0</v>
          </cell>
          <cell r="AW204">
            <v>0</v>
          </cell>
          <cell r="AX204">
            <v>61.419599999999996</v>
          </cell>
          <cell r="AY204">
            <v>0</v>
          </cell>
          <cell r="AZ204">
            <v>0</v>
          </cell>
          <cell r="BK204">
            <v>213</v>
          </cell>
          <cell r="BM204">
            <v>0</v>
          </cell>
          <cell r="BN204">
            <v>0</v>
          </cell>
          <cell r="BO204">
            <v>0</v>
          </cell>
          <cell r="BP204">
            <v>0.62039999999999995</v>
          </cell>
          <cell r="BQ204">
            <v>0</v>
          </cell>
          <cell r="BR204">
            <v>0</v>
          </cell>
        </row>
        <row r="205">
          <cell r="B205" t="str">
            <v>4.1-01</v>
          </cell>
          <cell r="F205">
            <v>3</v>
          </cell>
          <cell r="W205">
            <v>2.7071955931658889</v>
          </cell>
          <cell r="X205">
            <v>0.25590264837464244</v>
          </cell>
          <cell r="Z205">
            <v>7.5000000000000067E-2</v>
          </cell>
          <cell r="AA205">
            <v>7.5000000000000067E-2</v>
          </cell>
          <cell r="AS205">
            <v>253</v>
          </cell>
          <cell r="AU205">
            <v>0</v>
          </cell>
          <cell r="AV205">
            <v>0</v>
          </cell>
          <cell r="AW205">
            <v>0</v>
          </cell>
          <cell r="AX205">
            <v>1.2936000000000001</v>
          </cell>
          <cell r="AY205">
            <v>0</v>
          </cell>
          <cell r="AZ205">
            <v>0</v>
          </cell>
          <cell r="BK205">
            <v>253</v>
          </cell>
          <cell r="BM205">
            <v>0</v>
          </cell>
          <cell r="BN205">
            <v>0</v>
          </cell>
          <cell r="BO205">
            <v>0</v>
          </cell>
          <cell r="BP205">
            <v>2.6400000000000003E-2</v>
          </cell>
          <cell r="BQ205">
            <v>0</v>
          </cell>
          <cell r="BR205">
            <v>0</v>
          </cell>
        </row>
        <row r="206">
          <cell r="B206" t="str">
            <v>4.1-01</v>
          </cell>
          <cell r="F206">
            <v>11</v>
          </cell>
          <cell r="W206">
            <v>4.6579353874992888</v>
          </cell>
          <cell r="X206">
            <v>0.78181130643233276</v>
          </cell>
          <cell r="Z206">
            <v>11</v>
          </cell>
          <cell r="AA206">
            <v>11</v>
          </cell>
          <cell r="AS206">
            <v>213</v>
          </cell>
          <cell r="AU206">
            <v>0</v>
          </cell>
          <cell r="AV206">
            <v>0</v>
          </cell>
          <cell r="AW206">
            <v>0</v>
          </cell>
          <cell r="AX206">
            <v>4.5979999999999999</v>
          </cell>
          <cell r="AY206">
            <v>0</v>
          </cell>
          <cell r="AZ206">
            <v>0</v>
          </cell>
          <cell r="BK206">
            <v>213</v>
          </cell>
          <cell r="BM206">
            <v>0</v>
          </cell>
          <cell r="BN206">
            <v>0</v>
          </cell>
          <cell r="BO206">
            <v>0</v>
          </cell>
          <cell r="BP206">
            <v>0.24199999999999999</v>
          </cell>
          <cell r="BQ206">
            <v>0</v>
          </cell>
          <cell r="BR206">
            <v>0</v>
          </cell>
        </row>
        <row r="207">
          <cell r="B207" t="str">
            <v>4.1-21</v>
          </cell>
          <cell r="F207">
            <v>15</v>
          </cell>
          <cell r="W207">
            <v>6.351730073862667</v>
          </cell>
          <cell r="X207">
            <v>1.0661063269531812</v>
          </cell>
          <cell r="Z207">
            <v>15</v>
          </cell>
          <cell r="AA207">
            <v>15</v>
          </cell>
          <cell r="AS207">
            <v>213</v>
          </cell>
          <cell r="AU207">
            <v>0</v>
          </cell>
          <cell r="AV207">
            <v>0</v>
          </cell>
          <cell r="AW207">
            <v>0</v>
          </cell>
          <cell r="AX207">
            <v>0</v>
          </cell>
          <cell r="AY207">
            <v>0</v>
          </cell>
          <cell r="AZ207">
            <v>0</v>
          </cell>
          <cell r="BK207">
            <v>213</v>
          </cell>
          <cell r="BM207">
            <v>0</v>
          </cell>
          <cell r="BN207">
            <v>0</v>
          </cell>
          <cell r="BO207">
            <v>0</v>
          </cell>
          <cell r="BP207">
            <v>0</v>
          </cell>
          <cell r="BQ207">
            <v>0</v>
          </cell>
          <cell r="BR207">
            <v>0</v>
          </cell>
        </row>
        <row r="208">
          <cell r="B208" t="str">
            <v>4.1-22</v>
          </cell>
          <cell r="F208">
            <v>2.9</v>
          </cell>
          <cell r="W208">
            <v>6.4203693890771074</v>
          </cell>
          <cell r="X208">
            <v>1.637367052023087</v>
          </cell>
          <cell r="Z208">
            <v>2.9</v>
          </cell>
          <cell r="AA208">
            <v>2.9</v>
          </cell>
          <cell r="AS208">
            <v>249</v>
          </cell>
          <cell r="AU208">
            <v>0</v>
          </cell>
          <cell r="AV208">
            <v>0</v>
          </cell>
          <cell r="AW208">
            <v>0</v>
          </cell>
          <cell r="AX208">
            <v>0</v>
          </cell>
          <cell r="AY208">
            <v>0</v>
          </cell>
          <cell r="AZ208">
            <v>0</v>
          </cell>
          <cell r="BK208">
            <v>249</v>
          </cell>
          <cell r="BM208">
            <v>0</v>
          </cell>
          <cell r="BN208">
            <v>0</v>
          </cell>
          <cell r="BO208">
            <v>0</v>
          </cell>
          <cell r="BP208">
            <v>0</v>
          </cell>
          <cell r="BQ208">
            <v>0</v>
          </cell>
          <cell r="BR208">
            <v>0</v>
          </cell>
        </row>
        <row r="209">
          <cell r="B209" t="str">
            <v>4.1-22</v>
          </cell>
          <cell r="F209">
            <v>1.1000000000000001</v>
          </cell>
          <cell r="W209">
            <v>1.9922573855747796</v>
          </cell>
          <cell r="X209">
            <v>0.46331810162713533</v>
          </cell>
          <cell r="Z209">
            <v>1.1000000000000001</v>
          </cell>
          <cell r="AA209">
            <v>1.1000000000000001</v>
          </cell>
          <cell r="AS209">
            <v>249</v>
          </cell>
          <cell r="AU209">
            <v>0</v>
          </cell>
          <cell r="AV209">
            <v>0</v>
          </cell>
          <cell r="AW209">
            <v>0</v>
          </cell>
          <cell r="AX209">
            <v>0</v>
          </cell>
          <cell r="AY209">
            <v>0</v>
          </cell>
          <cell r="AZ209">
            <v>0</v>
          </cell>
          <cell r="BK209">
            <v>249</v>
          </cell>
          <cell r="BM209">
            <v>0</v>
          </cell>
          <cell r="BN209">
            <v>0</v>
          </cell>
          <cell r="BO209">
            <v>0</v>
          </cell>
          <cell r="BP209">
            <v>0</v>
          </cell>
          <cell r="BQ209">
            <v>0</v>
          </cell>
          <cell r="BR209">
            <v>0</v>
          </cell>
        </row>
        <row r="210">
          <cell r="B210" t="str">
            <v>4.1-31</v>
          </cell>
          <cell r="F210">
            <v>15.52</v>
          </cell>
          <cell r="W210">
            <v>37.632452113602412</v>
          </cell>
          <cell r="X210">
            <v>1.8282637361386771</v>
          </cell>
          <cell r="Z210">
            <v>15.52</v>
          </cell>
          <cell r="AA210">
            <v>15.52</v>
          </cell>
          <cell r="AS210">
            <v>256</v>
          </cell>
          <cell r="AU210">
            <v>0</v>
          </cell>
          <cell r="AV210">
            <v>0</v>
          </cell>
          <cell r="AW210">
            <v>0</v>
          </cell>
          <cell r="AX210">
            <v>0</v>
          </cell>
          <cell r="AY210">
            <v>0</v>
          </cell>
          <cell r="AZ210">
            <v>0</v>
          </cell>
          <cell r="BK210">
            <v>256</v>
          </cell>
          <cell r="BM210">
            <v>0</v>
          </cell>
          <cell r="BN210">
            <v>0</v>
          </cell>
          <cell r="BO210">
            <v>0</v>
          </cell>
          <cell r="BP210">
            <v>0</v>
          </cell>
          <cell r="BQ210">
            <v>0</v>
          </cell>
          <cell r="BR210">
            <v>0</v>
          </cell>
        </row>
        <row r="211">
          <cell r="B211" t="str">
            <v>4.1-32</v>
          </cell>
          <cell r="F211">
            <v>18.36</v>
          </cell>
          <cell r="W211">
            <v>44.518802886967805</v>
          </cell>
          <cell r="X211">
            <v>2.1628171517723009</v>
          </cell>
          <cell r="Z211">
            <v>18.36</v>
          </cell>
          <cell r="AA211">
            <v>18.36</v>
          </cell>
          <cell r="AS211">
            <v>256</v>
          </cell>
          <cell r="AU211">
            <v>0</v>
          </cell>
          <cell r="AV211">
            <v>0</v>
          </cell>
          <cell r="AW211">
            <v>0</v>
          </cell>
          <cell r="AX211">
            <v>0</v>
          </cell>
          <cell r="AY211">
            <v>0</v>
          </cell>
          <cell r="AZ211">
            <v>0</v>
          </cell>
          <cell r="BK211">
            <v>256</v>
          </cell>
          <cell r="BM211">
            <v>0</v>
          </cell>
          <cell r="BN211">
            <v>0</v>
          </cell>
          <cell r="BO211">
            <v>0</v>
          </cell>
          <cell r="BP211">
            <v>0</v>
          </cell>
          <cell r="BQ211">
            <v>0</v>
          </cell>
          <cell r="BR211">
            <v>0</v>
          </cell>
        </row>
        <row r="212">
          <cell r="B212" t="str">
            <v>4.1-41</v>
          </cell>
          <cell r="F212">
            <v>3.3</v>
          </cell>
          <cell r="W212">
            <v>9.4502896261431371</v>
          </cell>
          <cell r="X212">
            <v>1.5434080536414627</v>
          </cell>
          <cell r="Z212">
            <v>3.3</v>
          </cell>
          <cell r="AA212">
            <v>3.3</v>
          </cell>
          <cell r="AS212">
            <v>339</v>
          </cell>
          <cell r="AU212">
            <v>0</v>
          </cell>
          <cell r="AV212">
            <v>0</v>
          </cell>
          <cell r="AW212">
            <v>0</v>
          </cell>
          <cell r="AX212">
            <v>0</v>
          </cell>
          <cell r="AY212">
            <v>0</v>
          </cell>
          <cell r="AZ212">
            <v>0</v>
          </cell>
          <cell r="BK212">
            <v>339</v>
          </cell>
          <cell r="BM212">
            <v>0</v>
          </cell>
          <cell r="BN212">
            <v>0</v>
          </cell>
          <cell r="BO212">
            <v>0</v>
          </cell>
          <cell r="BP212">
            <v>0</v>
          </cell>
          <cell r="BQ212">
            <v>0</v>
          </cell>
          <cell r="BR212">
            <v>0</v>
          </cell>
        </row>
        <row r="213">
          <cell r="B213" t="str">
            <v>4.1-46</v>
          </cell>
          <cell r="F213">
            <v>1.4</v>
          </cell>
          <cell r="W213">
            <v>4.0092137807879977</v>
          </cell>
          <cell r="X213">
            <v>0.65477917427213572</v>
          </cell>
          <cell r="Z213">
            <v>1.4</v>
          </cell>
          <cell r="AA213">
            <v>1.4</v>
          </cell>
          <cell r="AS213">
            <v>339</v>
          </cell>
          <cell r="AU213">
            <v>0</v>
          </cell>
          <cell r="AV213">
            <v>0</v>
          </cell>
          <cell r="AW213">
            <v>0</v>
          </cell>
          <cell r="AX213">
            <v>0</v>
          </cell>
          <cell r="AY213">
            <v>0</v>
          </cell>
          <cell r="AZ213">
            <v>0</v>
          </cell>
          <cell r="BK213">
            <v>339</v>
          </cell>
          <cell r="BM213">
            <v>0</v>
          </cell>
          <cell r="BN213">
            <v>0</v>
          </cell>
          <cell r="BO213">
            <v>0</v>
          </cell>
          <cell r="BP213">
            <v>0</v>
          </cell>
          <cell r="BQ213">
            <v>0</v>
          </cell>
          <cell r="BR213">
            <v>0</v>
          </cell>
        </row>
        <row r="214">
          <cell r="B214" t="str">
            <v>4.1-51</v>
          </cell>
          <cell r="F214">
            <v>4.3</v>
          </cell>
          <cell r="W214">
            <v>51.493148642813239</v>
          </cell>
          <cell r="X214">
            <v>2.2996585128288025</v>
          </cell>
          <cell r="Z214">
            <v>3.6377999999999999</v>
          </cell>
          <cell r="AA214">
            <v>3.6377999999999999</v>
          </cell>
          <cell r="AS214">
            <v>258</v>
          </cell>
          <cell r="AU214">
            <v>0</v>
          </cell>
          <cell r="AV214">
            <v>0</v>
          </cell>
          <cell r="AW214">
            <v>0</v>
          </cell>
          <cell r="AX214">
            <v>0</v>
          </cell>
          <cell r="AY214">
            <v>0</v>
          </cell>
          <cell r="AZ214">
            <v>0</v>
          </cell>
          <cell r="BK214">
            <v>258</v>
          </cell>
          <cell r="BM214">
            <v>0</v>
          </cell>
          <cell r="BN214">
            <v>0</v>
          </cell>
          <cell r="BO214">
            <v>0</v>
          </cell>
          <cell r="BP214">
            <v>0</v>
          </cell>
          <cell r="BQ214">
            <v>0</v>
          </cell>
          <cell r="BR214">
            <v>0</v>
          </cell>
        </row>
        <row r="215">
          <cell r="B215" t="str">
            <v>4.1-51</v>
          </cell>
          <cell r="F215">
            <v>6</v>
          </cell>
          <cell r="W215">
            <v>1.4006929299882036</v>
          </cell>
          <cell r="X215">
            <v>0.18672790352274715</v>
          </cell>
          <cell r="Z215">
            <v>6</v>
          </cell>
          <cell r="AA215">
            <v>6</v>
          </cell>
          <cell r="AS215">
            <v>219</v>
          </cell>
          <cell r="AU215">
            <v>0</v>
          </cell>
          <cell r="AV215">
            <v>0</v>
          </cell>
          <cell r="AW215">
            <v>0</v>
          </cell>
          <cell r="AX215">
            <v>0</v>
          </cell>
          <cell r="AY215">
            <v>0</v>
          </cell>
          <cell r="AZ215">
            <v>0</v>
          </cell>
          <cell r="BK215">
            <v>219</v>
          </cell>
          <cell r="BM215">
            <v>0</v>
          </cell>
          <cell r="BN215">
            <v>0</v>
          </cell>
          <cell r="BO215">
            <v>0</v>
          </cell>
          <cell r="BP215">
            <v>0</v>
          </cell>
          <cell r="BQ215">
            <v>0</v>
          </cell>
          <cell r="BR215">
            <v>0</v>
          </cell>
        </row>
        <row r="216">
          <cell r="B216" t="str">
            <v>4.1-51</v>
          </cell>
          <cell r="F216">
            <v>6</v>
          </cell>
          <cell r="W216">
            <v>2.5406920295450663</v>
          </cell>
          <cell r="X216">
            <v>0.42644253078127242</v>
          </cell>
          <cell r="Z216">
            <v>6</v>
          </cell>
          <cell r="AA216">
            <v>6</v>
          </cell>
          <cell r="AS216">
            <v>213</v>
          </cell>
          <cell r="AU216">
            <v>0</v>
          </cell>
          <cell r="AV216">
            <v>0</v>
          </cell>
          <cell r="AW216">
            <v>0</v>
          </cell>
          <cell r="AX216">
            <v>0</v>
          </cell>
          <cell r="AY216">
            <v>0</v>
          </cell>
          <cell r="AZ216">
            <v>0</v>
          </cell>
          <cell r="BK216">
            <v>213</v>
          </cell>
          <cell r="BM216">
            <v>0</v>
          </cell>
          <cell r="BN216">
            <v>0</v>
          </cell>
          <cell r="BO216">
            <v>0</v>
          </cell>
          <cell r="BP216">
            <v>0</v>
          </cell>
          <cell r="BQ216">
            <v>0</v>
          </cell>
          <cell r="BR216">
            <v>0</v>
          </cell>
        </row>
        <row r="217">
          <cell r="B217" t="str">
            <v>4.1-52</v>
          </cell>
          <cell r="F217">
            <v>4.3</v>
          </cell>
          <cell r="W217">
            <v>51.493148642813239</v>
          </cell>
          <cell r="X217">
            <v>2.2996585128288025</v>
          </cell>
          <cell r="Z217">
            <v>3.6377999999999999</v>
          </cell>
          <cell r="AA217">
            <v>3.6377999999999999</v>
          </cell>
          <cell r="AS217">
            <v>258</v>
          </cell>
          <cell r="AU217">
            <v>0</v>
          </cell>
          <cell r="AV217">
            <v>0</v>
          </cell>
          <cell r="AW217">
            <v>0</v>
          </cell>
          <cell r="AX217">
            <v>0</v>
          </cell>
          <cell r="AY217">
            <v>0</v>
          </cell>
          <cell r="AZ217">
            <v>0</v>
          </cell>
          <cell r="BK217">
            <v>258</v>
          </cell>
          <cell r="BM217">
            <v>0</v>
          </cell>
          <cell r="BN217">
            <v>0</v>
          </cell>
          <cell r="BO217">
            <v>0</v>
          </cell>
          <cell r="BP217">
            <v>0</v>
          </cell>
          <cell r="BQ217">
            <v>0</v>
          </cell>
          <cell r="BR217">
            <v>0</v>
          </cell>
        </row>
        <row r="218">
          <cell r="B218" t="str">
            <v>4.1-61</v>
          </cell>
          <cell r="F218">
            <v>3.7</v>
          </cell>
          <cell r="W218">
            <v>44.308058134513729</v>
          </cell>
          <cell r="X218">
            <v>1.9787759296433889</v>
          </cell>
          <cell r="Z218">
            <v>3.1301999999999999</v>
          </cell>
          <cell r="AA218">
            <v>3.1301999999999999</v>
          </cell>
          <cell r="AS218">
            <v>258</v>
          </cell>
          <cell r="AU218">
            <v>0</v>
          </cell>
          <cell r="AV218">
            <v>0</v>
          </cell>
          <cell r="AW218">
            <v>0</v>
          </cell>
          <cell r="AX218">
            <v>0</v>
          </cell>
          <cell r="AY218">
            <v>0</v>
          </cell>
          <cell r="AZ218">
            <v>0</v>
          </cell>
          <cell r="BK218">
            <v>258</v>
          </cell>
          <cell r="BM218">
            <v>0</v>
          </cell>
          <cell r="BN218">
            <v>0</v>
          </cell>
          <cell r="BO218">
            <v>0</v>
          </cell>
          <cell r="BP218">
            <v>0</v>
          </cell>
          <cell r="BQ218">
            <v>0</v>
          </cell>
          <cell r="BR218">
            <v>0</v>
          </cell>
        </row>
        <row r="219">
          <cell r="B219" t="str">
            <v>4.1-61</v>
          </cell>
          <cell r="F219">
            <v>6</v>
          </cell>
          <cell r="W219">
            <v>1.4006929299882036</v>
          </cell>
          <cell r="X219">
            <v>0.18672790352274715</v>
          </cell>
          <cell r="Z219">
            <v>6</v>
          </cell>
          <cell r="AA219">
            <v>6</v>
          </cell>
          <cell r="AS219">
            <v>219</v>
          </cell>
          <cell r="AU219">
            <v>0</v>
          </cell>
          <cell r="AV219">
            <v>0</v>
          </cell>
          <cell r="AW219">
            <v>0</v>
          </cell>
          <cell r="AX219">
            <v>0</v>
          </cell>
          <cell r="AY219">
            <v>0</v>
          </cell>
          <cell r="AZ219">
            <v>0</v>
          </cell>
          <cell r="BK219">
            <v>219</v>
          </cell>
          <cell r="BM219">
            <v>0</v>
          </cell>
          <cell r="BN219">
            <v>0</v>
          </cell>
          <cell r="BO219">
            <v>0</v>
          </cell>
          <cell r="BP219">
            <v>0</v>
          </cell>
          <cell r="BQ219">
            <v>0</v>
          </cell>
          <cell r="BR219">
            <v>0</v>
          </cell>
        </row>
        <row r="220">
          <cell r="B220" t="str">
            <v>4.1-61</v>
          </cell>
          <cell r="F220">
            <v>6</v>
          </cell>
          <cell r="W220">
            <v>2.5406920295450663</v>
          </cell>
          <cell r="X220">
            <v>0.42644253078127242</v>
          </cell>
          <cell r="Z220">
            <v>6</v>
          </cell>
          <cell r="AA220">
            <v>6</v>
          </cell>
          <cell r="AS220">
            <v>213</v>
          </cell>
          <cell r="AU220">
            <v>0</v>
          </cell>
          <cell r="AV220">
            <v>0</v>
          </cell>
          <cell r="AW220">
            <v>0</v>
          </cell>
          <cell r="AX220">
            <v>0</v>
          </cell>
          <cell r="AY220">
            <v>0</v>
          </cell>
          <cell r="AZ220">
            <v>0</v>
          </cell>
          <cell r="BK220">
            <v>213</v>
          </cell>
          <cell r="BM220">
            <v>0</v>
          </cell>
          <cell r="BN220">
            <v>0</v>
          </cell>
          <cell r="BO220">
            <v>0</v>
          </cell>
          <cell r="BP220">
            <v>0</v>
          </cell>
          <cell r="BQ220">
            <v>0</v>
          </cell>
          <cell r="BR220">
            <v>0</v>
          </cell>
        </row>
        <row r="221">
          <cell r="B221" t="str">
            <v>4.1-62</v>
          </cell>
          <cell r="F221">
            <v>3.7</v>
          </cell>
          <cell r="W221">
            <v>44.308058134513729</v>
          </cell>
          <cell r="X221">
            <v>1.9787759296433889</v>
          </cell>
          <cell r="Z221">
            <v>3.1301999999999999</v>
          </cell>
          <cell r="AA221">
            <v>3.1301999999999999</v>
          </cell>
          <cell r="AS221">
            <v>258</v>
          </cell>
          <cell r="AU221">
            <v>0</v>
          </cell>
          <cell r="AV221">
            <v>0</v>
          </cell>
          <cell r="AW221">
            <v>0</v>
          </cell>
          <cell r="AX221">
            <v>0</v>
          </cell>
          <cell r="AY221">
            <v>0</v>
          </cell>
          <cell r="AZ221">
            <v>0</v>
          </cell>
          <cell r="BK221">
            <v>258</v>
          </cell>
          <cell r="BM221">
            <v>0</v>
          </cell>
          <cell r="BN221">
            <v>0</v>
          </cell>
          <cell r="BO221">
            <v>0</v>
          </cell>
          <cell r="BP221">
            <v>0</v>
          </cell>
          <cell r="BQ221">
            <v>0</v>
          </cell>
          <cell r="BR221">
            <v>0</v>
          </cell>
        </row>
        <row r="222">
          <cell r="B222" t="str">
            <v>4.1-71</v>
          </cell>
          <cell r="F222">
            <v>18</v>
          </cell>
          <cell r="W222">
            <v>40.751821098975043</v>
          </cell>
          <cell r="X222">
            <v>6.162908541039811</v>
          </cell>
          <cell r="Z222">
            <v>18</v>
          </cell>
          <cell r="AA222">
            <v>18</v>
          </cell>
          <cell r="AS222">
            <v>222</v>
          </cell>
          <cell r="AU222">
            <v>0</v>
          </cell>
          <cell r="AV222">
            <v>0</v>
          </cell>
          <cell r="AW222">
            <v>0</v>
          </cell>
          <cell r="AX222">
            <v>0</v>
          </cell>
          <cell r="AY222">
            <v>0</v>
          </cell>
          <cell r="AZ222">
            <v>0</v>
          </cell>
          <cell r="BK222">
            <v>222</v>
          </cell>
          <cell r="BM222">
            <v>0</v>
          </cell>
          <cell r="BN222">
            <v>0</v>
          </cell>
          <cell r="BO222">
            <v>0</v>
          </cell>
          <cell r="BP222">
            <v>0</v>
          </cell>
          <cell r="BQ222">
            <v>0</v>
          </cell>
          <cell r="BR222">
            <v>0</v>
          </cell>
        </row>
        <row r="223">
          <cell r="B223" t="str">
            <v>4.1-71</v>
          </cell>
          <cell r="F223">
            <v>8</v>
          </cell>
          <cell r="W223">
            <v>0.10238352956828413</v>
          </cell>
          <cell r="X223">
            <v>1.9204480783531454E-2</v>
          </cell>
          <cell r="Z223">
            <v>8</v>
          </cell>
          <cell r="AA223">
            <v>8</v>
          </cell>
          <cell r="AS223">
            <v>219</v>
          </cell>
          <cell r="AU223">
            <v>0</v>
          </cell>
          <cell r="AV223">
            <v>0</v>
          </cell>
          <cell r="AW223">
            <v>0</v>
          </cell>
          <cell r="AX223">
            <v>0</v>
          </cell>
          <cell r="AY223">
            <v>0</v>
          </cell>
          <cell r="AZ223">
            <v>0</v>
          </cell>
          <cell r="BK223">
            <v>219</v>
          </cell>
          <cell r="BM223">
            <v>0</v>
          </cell>
          <cell r="BN223">
            <v>0</v>
          </cell>
          <cell r="BO223">
            <v>0</v>
          </cell>
          <cell r="BP223">
            <v>0</v>
          </cell>
          <cell r="BQ223">
            <v>0</v>
          </cell>
          <cell r="BR223">
            <v>0</v>
          </cell>
        </row>
        <row r="224">
          <cell r="B224" t="str">
            <v>4.1-71</v>
          </cell>
          <cell r="F224">
            <v>10</v>
          </cell>
          <cell r="W224">
            <v>7.6365730900085671</v>
          </cell>
          <cell r="X224">
            <v>8.4510071189412228E-2</v>
          </cell>
          <cell r="Z224">
            <v>8.4009376273950274</v>
          </cell>
          <cell r="AA224">
            <v>8.4009376273950274</v>
          </cell>
          <cell r="AS224">
            <v>219</v>
          </cell>
          <cell r="AU224">
            <v>0</v>
          </cell>
          <cell r="AV224">
            <v>0</v>
          </cell>
          <cell r="AW224">
            <v>0</v>
          </cell>
          <cell r="AX224">
            <v>0</v>
          </cell>
          <cell r="AY224">
            <v>0</v>
          </cell>
          <cell r="AZ224">
            <v>0</v>
          </cell>
          <cell r="BK224">
            <v>219</v>
          </cell>
          <cell r="BM224">
            <v>0</v>
          </cell>
          <cell r="BN224">
            <v>0</v>
          </cell>
          <cell r="BO224">
            <v>0</v>
          </cell>
          <cell r="BP224">
            <v>0</v>
          </cell>
          <cell r="BQ224">
            <v>0</v>
          </cell>
          <cell r="BR224">
            <v>0</v>
          </cell>
        </row>
        <row r="225">
          <cell r="B225" t="str">
            <v>4.1-72</v>
          </cell>
          <cell r="F225">
            <v>18</v>
          </cell>
          <cell r="W225">
            <v>40.751821098975043</v>
          </cell>
          <cell r="X225">
            <v>6.162908541039811</v>
          </cell>
          <cell r="Z225">
            <v>18</v>
          </cell>
          <cell r="AA225">
            <v>18</v>
          </cell>
          <cell r="AS225">
            <v>222</v>
          </cell>
          <cell r="AU225">
            <v>0</v>
          </cell>
          <cell r="AV225">
            <v>0</v>
          </cell>
          <cell r="AW225">
            <v>0</v>
          </cell>
          <cell r="AX225">
            <v>0</v>
          </cell>
          <cell r="AY225">
            <v>0</v>
          </cell>
          <cell r="AZ225">
            <v>0</v>
          </cell>
          <cell r="BK225">
            <v>222</v>
          </cell>
          <cell r="BM225">
            <v>0</v>
          </cell>
          <cell r="BN225">
            <v>0</v>
          </cell>
          <cell r="BO225">
            <v>0</v>
          </cell>
          <cell r="BP225">
            <v>0</v>
          </cell>
          <cell r="BQ225">
            <v>0</v>
          </cell>
          <cell r="BR225">
            <v>0</v>
          </cell>
        </row>
        <row r="226">
          <cell r="B226" t="str">
            <v>4.1-73</v>
          </cell>
          <cell r="F226">
            <v>8</v>
          </cell>
          <cell r="W226">
            <v>0.10238352956828413</v>
          </cell>
          <cell r="X226">
            <v>1.9204480783531454E-2</v>
          </cell>
          <cell r="Z226">
            <v>8</v>
          </cell>
          <cell r="AA226">
            <v>8</v>
          </cell>
          <cell r="AS226">
            <v>219</v>
          </cell>
          <cell r="AU226">
            <v>0</v>
          </cell>
          <cell r="AV226">
            <v>0</v>
          </cell>
          <cell r="AW226">
            <v>0</v>
          </cell>
          <cell r="AX226">
            <v>0</v>
          </cell>
          <cell r="AY226">
            <v>0</v>
          </cell>
          <cell r="AZ226">
            <v>0</v>
          </cell>
          <cell r="BK226">
            <v>219</v>
          </cell>
          <cell r="BM226">
            <v>0</v>
          </cell>
          <cell r="BN226">
            <v>0</v>
          </cell>
          <cell r="BO226">
            <v>0</v>
          </cell>
          <cell r="BP226">
            <v>0</v>
          </cell>
          <cell r="BQ226">
            <v>0</v>
          </cell>
          <cell r="BR226">
            <v>0</v>
          </cell>
        </row>
        <row r="227">
          <cell r="B227" t="str">
            <v>4.1-73</v>
          </cell>
          <cell r="F227">
            <v>10</v>
          </cell>
          <cell r="W227">
            <v>7.6365730900085671</v>
          </cell>
          <cell r="X227">
            <v>8.4510071189412228E-2</v>
          </cell>
          <cell r="Z227">
            <v>8.4009376273950274</v>
          </cell>
          <cell r="AA227">
            <v>8.4009376273950274</v>
          </cell>
          <cell r="AS227">
            <v>219</v>
          </cell>
          <cell r="AU227">
            <v>0</v>
          </cell>
          <cell r="AV227">
            <v>0</v>
          </cell>
          <cell r="AW227">
            <v>0</v>
          </cell>
          <cell r="AX227">
            <v>0</v>
          </cell>
          <cell r="AY227">
            <v>0</v>
          </cell>
          <cell r="AZ227">
            <v>0</v>
          </cell>
          <cell r="BK227">
            <v>219</v>
          </cell>
          <cell r="BM227">
            <v>0</v>
          </cell>
          <cell r="BN227">
            <v>0</v>
          </cell>
          <cell r="BO227">
            <v>0</v>
          </cell>
          <cell r="BP227">
            <v>0</v>
          </cell>
          <cell r="BQ227">
            <v>0</v>
          </cell>
          <cell r="BR227">
            <v>0</v>
          </cell>
        </row>
        <row r="228">
          <cell r="B228" t="str">
            <v>4.1-91</v>
          </cell>
          <cell r="F228">
            <v>3.4</v>
          </cell>
          <cell r="W228">
            <v>7.2129118052596759</v>
          </cell>
          <cell r="X228">
            <v>1.7888908772955319</v>
          </cell>
          <cell r="Z228">
            <v>3.4</v>
          </cell>
          <cell r="AA228">
            <v>3.4</v>
          </cell>
          <cell r="AS228">
            <v>244</v>
          </cell>
          <cell r="AU228">
            <v>0</v>
          </cell>
          <cell r="AV228">
            <v>0</v>
          </cell>
          <cell r="AW228">
            <v>0</v>
          </cell>
          <cell r="AX228">
            <v>0</v>
          </cell>
          <cell r="AY228">
            <v>0</v>
          </cell>
          <cell r="AZ228">
            <v>0</v>
          </cell>
          <cell r="BK228">
            <v>244</v>
          </cell>
          <cell r="BM228">
            <v>0</v>
          </cell>
          <cell r="BN228">
            <v>0</v>
          </cell>
          <cell r="BO228">
            <v>0</v>
          </cell>
          <cell r="BP228">
            <v>0</v>
          </cell>
          <cell r="BQ228">
            <v>0</v>
          </cell>
          <cell r="BR228">
            <v>0</v>
          </cell>
        </row>
        <row r="229">
          <cell r="B229" t="str">
            <v>4.1-92</v>
          </cell>
          <cell r="F229">
            <v>1.7</v>
          </cell>
          <cell r="W229">
            <v>3.606455902629838</v>
          </cell>
          <cell r="X229">
            <v>0.89444543864776593</v>
          </cell>
          <cell r="Z229">
            <v>1.7</v>
          </cell>
          <cell r="AA229">
            <v>1.7</v>
          </cell>
          <cell r="AS229">
            <v>244</v>
          </cell>
          <cell r="AU229">
            <v>0</v>
          </cell>
          <cell r="AV229">
            <v>0</v>
          </cell>
          <cell r="AW229">
            <v>0</v>
          </cell>
          <cell r="AX229">
            <v>0</v>
          </cell>
          <cell r="AY229">
            <v>0</v>
          </cell>
          <cell r="AZ229">
            <v>0</v>
          </cell>
          <cell r="BK229">
            <v>244</v>
          </cell>
          <cell r="BM229">
            <v>0</v>
          </cell>
          <cell r="BN229">
            <v>0</v>
          </cell>
          <cell r="BO229">
            <v>0</v>
          </cell>
          <cell r="BP229">
            <v>0</v>
          </cell>
          <cell r="BQ229">
            <v>0</v>
          </cell>
          <cell r="BR229">
            <v>0</v>
          </cell>
        </row>
        <row r="231">
          <cell r="B231" t="str">
            <v>4.2-01</v>
          </cell>
          <cell r="F231">
            <v>25</v>
          </cell>
          <cell r="W231">
            <v>11.59390818717837</v>
          </cell>
          <cell r="X231">
            <v>2.2782402331668226</v>
          </cell>
          <cell r="Z231">
            <v>25</v>
          </cell>
          <cell r="AA231">
            <v>25</v>
          </cell>
          <cell r="AS231">
            <v>221</v>
          </cell>
          <cell r="AU231">
            <v>0</v>
          </cell>
          <cell r="AV231">
            <v>0</v>
          </cell>
          <cell r="AW231">
            <v>0</v>
          </cell>
          <cell r="AX231">
            <v>0</v>
          </cell>
          <cell r="AY231">
            <v>0</v>
          </cell>
          <cell r="AZ231">
            <v>0</v>
          </cell>
          <cell r="BK231">
            <v>221</v>
          </cell>
          <cell r="BM231">
            <v>0</v>
          </cell>
          <cell r="BN231">
            <v>0</v>
          </cell>
          <cell r="BO231">
            <v>0</v>
          </cell>
          <cell r="BP231">
            <v>0</v>
          </cell>
          <cell r="BQ231">
            <v>0</v>
          </cell>
          <cell r="BR231">
            <v>0</v>
          </cell>
        </row>
        <row r="232">
          <cell r="B232" t="str">
            <v>4.2-01</v>
          </cell>
          <cell r="F232">
            <v>15</v>
          </cell>
          <cell r="W232">
            <v>179.62726270748809</v>
          </cell>
          <cell r="X232">
            <v>8.0220645796353605</v>
          </cell>
          <cell r="Z232">
            <v>12.69</v>
          </cell>
          <cell r="AA232">
            <v>12.69</v>
          </cell>
          <cell r="AS232">
            <v>257</v>
          </cell>
          <cell r="AU232">
            <v>0</v>
          </cell>
          <cell r="AV232">
            <v>0</v>
          </cell>
          <cell r="AW232">
            <v>0</v>
          </cell>
          <cell r="AX232">
            <v>0</v>
          </cell>
          <cell r="AY232">
            <v>0</v>
          </cell>
          <cell r="AZ232">
            <v>0</v>
          </cell>
          <cell r="BK232">
            <v>257</v>
          </cell>
          <cell r="BM232">
            <v>0</v>
          </cell>
          <cell r="BN232">
            <v>0</v>
          </cell>
          <cell r="BO232">
            <v>0</v>
          </cell>
          <cell r="BP232">
            <v>0</v>
          </cell>
          <cell r="BQ232">
            <v>0</v>
          </cell>
          <cell r="BR232">
            <v>0</v>
          </cell>
        </row>
        <row r="233">
          <cell r="B233" t="str">
            <v>4.2-01</v>
          </cell>
          <cell r="F233">
            <v>3</v>
          </cell>
          <cell r="W233">
            <v>4.1053344967274965</v>
          </cell>
          <cell r="X233">
            <v>0.25590264837464244</v>
          </cell>
          <cell r="Z233">
            <v>2.6909999999999998</v>
          </cell>
          <cell r="AA233">
            <v>2.6909999999999998</v>
          </cell>
          <cell r="AS233">
            <v>256</v>
          </cell>
          <cell r="AU233">
            <v>0</v>
          </cell>
          <cell r="AV233">
            <v>0</v>
          </cell>
          <cell r="AW233">
            <v>0</v>
          </cell>
          <cell r="AX233">
            <v>0</v>
          </cell>
          <cell r="AY233">
            <v>0</v>
          </cell>
          <cell r="AZ233">
            <v>0</v>
          </cell>
          <cell r="BK233">
            <v>256</v>
          </cell>
          <cell r="BM233">
            <v>0</v>
          </cell>
          <cell r="BN233">
            <v>0</v>
          </cell>
          <cell r="BO233">
            <v>0</v>
          </cell>
          <cell r="BP233">
            <v>0</v>
          </cell>
          <cell r="BQ233">
            <v>0</v>
          </cell>
          <cell r="BR233">
            <v>0</v>
          </cell>
        </row>
        <row r="234">
          <cell r="B234" t="str">
            <v>4.2-01</v>
          </cell>
          <cell r="F234">
            <v>1</v>
          </cell>
          <cell r="W234">
            <v>0.31424041775304745</v>
          </cell>
          <cell r="X234">
            <v>5.5722692683808653E-2</v>
          </cell>
          <cell r="Z234">
            <v>1</v>
          </cell>
          <cell r="AA234">
            <v>1</v>
          </cell>
          <cell r="AS234">
            <v>230</v>
          </cell>
          <cell r="AU234">
            <v>0</v>
          </cell>
          <cell r="AV234">
            <v>0</v>
          </cell>
          <cell r="AW234">
            <v>0</v>
          </cell>
          <cell r="AX234">
            <v>0</v>
          </cell>
          <cell r="AY234">
            <v>0</v>
          </cell>
          <cell r="AZ234">
            <v>0</v>
          </cell>
          <cell r="BK234">
            <v>230</v>
          </cell>
          <cell r="BM234">
            <v>0</v>
          </cell>
          <cell r="BN234">
            <v>0</v>
          </cell>
          <cell r="BO234">
            <v>0</v>
          </cell>
          <cell r="BP234">
            <v>0</v>
          </cell>
          <cell r="BQ234">
            <v>0</v>
          </cell>
          <cell r="BR234">
            <v>0</v>
          </cell>
        </row>
        <row r="235">
          <cell r="B235" t="str">
            <v>4.2-02</v>
          </cell>
          <cell r="F235">
            <v>50</v>
          </cell>
          <cell r="W235">
            <v>23.187816374356739</v>
          </cell>
          <cell r="X235">
            <v>4.5564804663336451</v>
          </cell>
          <cell r="Z235">
            <v>50</v>
          </cell>
          <cell r="AA235">
            <v>50</v>
          </cell>
          <cell r="AS235">
            <v>221</v>
          </cell>
          <cell r="AU235">
            <v>0</v>
          </cell>
          <cell r="AV235">
            <v>0</v>
          </cell>
          <cell r="AW235">
            <v>0</v>
          </cell>
          <cell r="AX235">
            <v>0</v>
          </cell>
          <cell r="AY235">
            <v>0</v>
          </cell>
          <cell r="AZ235">
            <v>0</v>
          </cell>
          <cell r="BK235">
            <v>221</v>
          </cell>
          <cell r="BM235">
            <v>0</v>
          </cell>
          <cell r="BN235">
            <v>0</v>
          </cell>
          <cell r="BO235">
            <v>0</v>
          </cell>
          <cell r="BP235">
            <v>0</v>
          </cell>
          <cell r="BQ235">
            <v>0</v>
          </cell>
          <cell r="BR235">
            <v>0</v>
          </cell>
        </row>
        <row r="236">
          <cell r="B236" t="str">
            <v>4.2-02</v>
          </cell>
          <cell r="F236">
            <v>15</v>
          </cell>
          <cell r="W236">
            <v>179.62726270748809</v>
          </cell>
          <cell r="X236">
            <v>8.0220645796353605</v>
          </cell>
          <cell r="Z236">
            <v>12.69</v>
          </cell>
          <cell r="AA236">
            <v>12.69</v>
          </cell>
          <cell r="AS236">
            <v>257</v>
          </cell>
          <cell r="AU236">
            <v>0</v>
          </cell>
          <cell r="AV236">
            <v>0</v>
          </cell>
          <cell r="AW236">
            <v>0</v>
          </cell>
          <cell r="AX236">
            <v>0</v>
          </cell>
          <cell r="AY236">
            <v>0</v>
          </cell>
          <cell r="AZ236">
            <v>0</v>
          </cell>
          <cell r="BK236">
            <v>257</v>
          </cell>
          <cell r="BM236">
            <v>0</v>
          </cell>
          <cell r="BN236">
            <v>0</v>
          </cell>
          <cell r="BO236">
            <v>0</v>
          </cell>
          <cell r="BP236">
            <v>0</v>
          </cell>
          <cell r="BQ236">
            <v>0</v>
          </cell>
          <cell r="BR236">
            <v>0</v>
          </cell>
        </row>
        <row r="237">
          <cell r="B237" t="str">
            <v>4.2-02</v>
          </cell>
          <cell r="F237">
            <v>3</v>
          </cell>
          <cell r="W237">
            <v>4.1053344967274965</v>
          </cell>
          <cell r="X237">
            <v>0.25590264837464244</v>
          </cell>
          <cell r="Z237">
            <v>2.6909999999999998</v>
          </cell>
          <cell r="AA237">
            <v>2.6909999999999998</v>
          </cell>
          <cell r="AS237">
            <v>256</v>
          </cell>
          <cell r="AU237">
            <v>0</v>
          </cell>
          <cell r="AV237">
            <v>0</v>
          </cell>
          <cell r="AW237">
            <v>0</v>
          </cell>
          <cell r="AX237">
            <v>0</v>
          </cell>
          <cell r="AY237">
            <v>0</v>
          </cell>
          <cell r="AZ237">
            <v>0</v>
          </cell>
          <cell r="BK237">
            <v>256</v>
          </cell>
          <cell r="BM237">
            <v>0</v>
          </cell>
          <cell r="BN237">
            <v>0</v>
          </cell>
          <cell r="BO237">
            <v>0</v>
          </cell>
          <cell r="BP237">
            <v>0</v>
          </cell>
          <cell r="BQ237">
            <v>0</v>
          </cell>
          <cell r="BR237">
            <v>0</v>
          </cell>
        </row>
        <row r="238">
          <cell r="B238" t="str">
            <v>4.2-02</v>
          </cell>
          <cell r="F238">
            <v>1</v>
          </cell>
          <cell r="W238">
            <v>0.31424041775304745</v>
          </cell>
          <cell r="X238">
            <v>5.5722692683808653E-2</v>
          </cell>
          <cell r="Z238">
            <v>1</v>
          </cell>
          <cell r="AA238">
            <v>1</v>
          </cell>
          <cell r="AS238">
            <v>230</v>
          </cell>
          <cell r="AU238">
            <v>0</v>
          </cell>
          <cell r="AV238">
            <v>0</v>
          </cell>
          <cell r="AW238">
            <v>0</v>
          </cell>
          <cell r="AX238">
            <v>0</v>
          </cell>
          <cell r="AY238">
            <v>0</v>
          </cell>
          <cell r="AZ238">
            <v>0</v>
          </cell>
          <cell r="BK238">
            <v>230</v>
          </cell>
          <cell r="BM238">
            <v>0</v>
          </cell>
          <cell r="BN238">
            <v>0</v>
          </cell>
          <cell r="BO238">
            <v>0</v>
          </cell>
          <cell r="BP238">
            <v>0</v>
          </cell>
          <cell r="BQ238">
            <v>0</v>
          </cell>
          <cell r="BR238">
            <v>0</v>
          </cell>
        </row>
        <row r="239">
          <cell r="B239" t="str">
            <v>4.2-11</v>
          </cell>
          <cell r="F239">
            <v>21</v>
          </cell>
          <cell r="W239">
            <v>251.4781677904833</v>
          </cell>
          <cell r="X239">
            <v>11.230890411489503</v>
          </cell>
          <cell r="Z239">
            <v>17.765999999999998</v>
          </cell>
          <cell r="AA239">
            <v>17.765999999999998</v>
          </cell>
          <cell r="AS239">
            <v>257</v>
          </cell>
          <cell r="AU239">
            <v>0</v>
          </cell>
          <cell r="AV239">
            <v>0</v>
          </cell>
          <cell r="AW239">
            <v>0</v>
          </cell>
          <cell r="AX239">
            <v>0</v>
          </cell>
          <cell r="AY239">
            <v>0</v>
          </cell>
          <cell r="AZ239">
            <v>0</v>
          </cell>
          <cell r="BK239">
            <v>257</v>
          </cell>
          <cell r="BM239">
            <v>0</v>
          </cell>
          <cell r="BN239">
            <v>0</v>
          </cell>
          <cell r="BO239">
            <v>0</v>
          </cell>
          <cell r="BP239">
            <v>0</v>
          </cell>
          <cell r="BQ239">
            <v>0</v>
          </cell>
          <cell r="BR239">
            <v>0</v>
          </cell>
        </row>
        <row r="240">
          <cell r="B240" t="str">
            <v>4.2-11</v>
          </cell>
          <cell r="F240">
            <v>5</v>
          </cell>
          <cell r="W240">
            <v>6.842224161212493</v>
          </cell>
          <cell r="X240">
            <v>0.42650441395773731</v>
          </cell>
          <cell r="Z240">
            <v>4.4850000000000003</v>
          </cell>
          <cell r="AA240">
            <v>4.4850000000000003</v>
          </cell>
          <cell r="AS240">
            <v>256</v>
          </cell>
          <cell r="AU240">
            <v>0</v>
          </cell>
          <cell r="AV240">
            <v>0</v>
          </cell>
          <cell r="AW240">
            <v>0</v>
          </cell>
          <cell r="AX240">
            <v>0</v>
          </cell>
          <cell r="AY240">
            <v>0</v>
          </cell>
          <cell r="AZ240">
            <v>0</v>
          </cell>
          <cell r="BK240">
            <v>256</v>
          </cell>
          <cell r="BM240">
            <v>0</v>
          </cell>
          <cell r="BN240">
            <v>0</v>
          </cell>
          <cell r="BO240">
            <v>0</v>
          </cell>
          <cell r="BP240">
            <v>0</v>
          </cell>
          <cell r="BQ240">
            <v>0</v>
          </cell>
          <cell r="BR240">
            <v>0</v>
          </cell>
        </row>
        <row r="241">
          <cell r="B241" t="str">
            <v>4.2-11</v>
          </cell>
          <cell r="F241">
            <v>0.7</v>
          </cell>
          <cell r="W241">
            <v>0.2199682924271332</v>
          </cell>
          <cell r="X241">
            <v>3.9005884878666054E-2</v>
          </cell>
          <cell r="Z241">
            <v>0.7</v>
          </cell>
          <cell r="AA241">
            <v>0.7</v>
          </cell>
          <cell r="AS241">
            <v>229</v>
          </cell>
          <cell r="AU241">
            <v>0</v>
          </cell>
          <cell r="AV241">
            <v>0</v>
          </cell>
          <cell r="AW241">
            <v>0</v>
          </cell>
          <cell r="AX241">
            <v>0</v>
          </cell>
          <cell r="AY241">
            <v>0</v>
          </cell>
          <cell r="AZ241">
            <v>0</v>
          </cell>
          <cell r="BK241">
            <v>229</v>
          </cell>
          <cell r="BM241">
            <v>0</v>
          </cell>
          <cell r="BN241">
            <v>0</v>
          </cell>
          <cell r="BO241">
            <v>0</v>
          </cell>
          <cell r="BP241">
            <v>0</v>
          </cell>
          <cell r="BQ241">
            <v>0</v>
          </cell>
          <cell r="BR241">
            <v>0</v>
          </cell>
        </row>
        <row r="242">
          <cell r="B242" t="str">
            <v>4.2-21</v>
          </cell>
          <cell r="F242">
            <v>65</v>
          </cell>
          <cell r="W242">
            <v>0.75035720927365679</v>
          </cell>
          <cell r="X242">
            <v>0.12285823984842731</v>
          </cell>
          <cell r="Z242">
            <v>65</v>
          </cell>
          <cell r="AA242">
            <v>65</v>
          </cell>
          <cell r="AS242">
            <v>219</v>
          </cell>
          <cell r="AU242">
            <v>0</v>
          </cell>
          <cell r="AV242">
            <v>0</v>
          </cell>
          <cell r="AW242">
            <v>0</v>
          </cell>
          <cell r="AX242">
            <v>53.508000000000003</v>
          </cell>
          <cell r="AY242">
            <v>0</v>
          </cell>
          <cell r="AZ242">
            <v>0</v>
          </cell>
          <cell r="BK242">
            <v>219</v>
          </cell>
          <cell r="BM242">
            <v>0</v>
          </cell>
          <cell r="BN242">
            <v>0</v>
          </cell>
          <cell r="BO242">
            <v>0</v>
          </cell>
          <cell r="BP242">
            <v>1.0920000000000001</v>
          </cell>
          <cell r="BQ242">
            <v>0</v>
          </cell>
          <cell r="BR242">
            <v>0</v>
          </cell>
        </row>
        <row r="243">
          <cell r="B243" t="str">
            <v>4.2-22</v>
          </cell>
          <cell r="F243">
            <v>37</v>
          </cell>
          <cell r="W243">
            <v>83.767632259004245</v>
          </cell>
          <cell r="X243">
            <v>12.668200889915166</v>
          </cell>
          <cell r="Z243">
            <v>37</v>
          </cell>
          <cell r="AA243">
            <v>37</v>
          </cell>
          <cell r="AS243">
            <v>222</v>
          </cell>
          <cell r="AU243">
            <v>0</v>
          </cell>
          <cell r="AV243">
            <v>0</v>
          </cell>
          <cell r="AW243">
            <v>0</v>
          </cell>
          <cell r="AX243">
            <v>0</v>
          </cell>
          <cell r="AY243">
            <v>0</v>
          </cell>
          <cell r="AZ243">
            <v>0</v>
          </cell>
          <cell r="BK243">
            <v>222</v>
          </cell>
          <cell r="BM243">
            <v>0</v>
          </cell>
          <cell r="BN243">
            <v>0</v>
          </cell>
          <cell r="BO243">
            <v>0</v>
          </cell>
          <cell r="BP243">
            <v>0</v>
          </cell>
          <cell r="BQ243">
            <v>0</v>
          </cell>
          <cell r="BR243">
            <v>0</v>
          </cell>
        </row>
        <row r="244">
          <cell r="B244" t="str">
            <v>4.2-22</v>
          </cell>
          <cell r="F244">
            <v>4</v>
          </cell>
          <cell r="W244">
            <v>5.4737793289699939</v>
          </cell>
          <cell r="X244">
            <v>0.34120353116618984</v>
          </cell>
          <cell r="Z244">
            <v>3.5880000000000001</v>
          </cell>
          <cell r="AA244">
            <v>3.5880000000000001</v>
          </cell>
          <cell r="AS244">
            <v>256</v>
          </cell>
          <cell r="AU244">
            <v>0</v>
          </cell>
          <cell r="AV244">
            <v>0</v>
          </cell>
          <cell r="AW244">
            <v>0</v>
          </cell>
          <cell r="AX244">
            <v>0</v>
          </cell>
          <cell r="AY244">
            <v>0</v>
          </cell>
          <cell r="AZ244">
            <v>0</v>
          </cell>
          <cell r="BK244">
            <v>256</v>
          </cell>
          <cell r="BM244">
            <v>0</v>
          </cell>
          <cell r="BN244">
            <v>0</v>
          </cell>
          <cell r="BO244">
            <v>0</v>
          </cell>
          <cell r="BP244">
            <v>0</v>
          </cell>
          <cell r="BQ244">
            <v>0</v>
          </cell>
          <cell r="BR244">
            <v>0</v>
          </cell>
        </row>
        <row r="245">
          <cell r="B245" t="str">
            <v>4.2-23</v>
          </cell>
          <cell r="F245">
            <v>37</v>
          </cell>
          <cell r="W245">
            <v>83.767632259004245</v>
          </cell>
          <cell r="X245">
            <v>12.668200889915166</v>
          </cell>
          <cell r="Z245">
            <v>37</v>
          </cell>
          <cell r="AA245">
            <v>37</v>
          </cell>
          <cell r="AS245">
            <v>222</v>
          </cell>
          <cell r="AU245">
            <v>0</v>
          </cell>
          <cell r="AV245">
            <v>0</v>
          </cell>
          <cell r="AW245">
            <v>0</v>
          </cell>
          <cell r="AX245">
            <v>0</v>
          </cell>
          <cell r="AY245">
            <v>0</v>
          </cell>
          <cell r="AZ245">
            <v>0</v>
          </cell>
          <cell r="BK245">
            <v>222</v>
          </cell>
          <cell r="BM245">
            <v>0</v>
          </cell>
          <cell r="BN245">
            <v>0</v>
          </cell>
          <cell r="BO245">
            <v>0</v>
          </cell>
          <cell r="BP245">
            <v>0</v>
          </cell>
          <cell r="BQ245">
            <v>0</v>
          </cell>
          <cell r="BR245">
            <v>0</v>
          </cell>
        </row>
        <row r="246">
          <cell r="B246" t="str">
            <v>4.2-25</v>
          </cell>
          <cell r="F246">
            <v>18</v>
          </cell>
          <cell r="W246">
            <v>40.751821098975043</v>
          </cell>
          <cell r="X246">
            <v>6.162908541039811</v>
          </cell>
          <cell r="Z246">
            <v>18</v>
          </cell>
          <cell r="AA246">
            <v>18</v>
          </cell>
          <cell r="AS246">
            <v>222</v>
          </cell>
          <cell r="AU246">
            <v>0</v>
          </cell>
          <cell r="AV246">
            <v>0</v>
          </cell>
          <cell r="AW246">
            <v>0</v>
          </cell>
          <cell r="AX246">
            <v>0</v>
          </cell>
          <cell r="AY246">
            <v>0</v>
          </cell>
          <cell r="AZ246">
            <v>0</v>
          </cell>
          <cell r="BK246">
            <v>222</v>
          </cell>
          <cell r="BM246">
            <v>0</v>
          </cell>
          <cell r="BN246">
            <v>0</v>
          </cell>
          <cell r="BO246">
            <v>0</v>
          </cell>
          <cell r="BP246">
            <v>0</v>
          </cell>
          <cell r="BQ246">
            <v>0</v>
          </cell>
          <cell r="BR246">
            <v>0</v>
          </cell>
        </row>
        <row r="247">
          <cell r="B247" t="str">
            <v>4.2-25</v>
          </cell>
          <cell r="F247">
            <v>8</v>
          </cell>
          <cell r="W247">
            <v>0.10238352956828413</v>
          </cell>
          <cell r="X247">
            <v>1.9204480783531454E-2</v>
          </cell>
          <cell r="Z247">
            <v>8</v>
          </cell>
          <cell r="AA247">
            <v>8</v>
          </cell>
          <cell r="AS247">
            <v>219</v>
          </cell>
          <cell r="AU247">
            <v>0</v>
          </cell>
          <cell r="AV247">
            <v>0</v>
          </cell>
          <cell r="AW247">
            <v>0</v>
          </cell>
          <cell r="AX247">
            <v>0</v>
          </cell>
          <cell r="AY247">
            <v>0</v>
          </cell>
          <cell r="AZ247">
            <v>0</v>
          </cell>
          <cell r="BK247">
            <v>219</v>
          </cell>
          <cell r="BM247">
            <v>0</v>
          </cell>
          <cell r="BN247">
            <v>0</v>
          </cell>
          <cell r="BO247">
            <v>0</v>
          </cell>
          <cell r="BP247">
            <v>0</v>
          </cell>
          <cell r="BQ247">
            <v>0</v>
          </cell>
          <cell r="BR247">
            <v>0</v>
          </cell>
        </row>
        <row r="248">
          <cell r="B248" t="str">
            <v>4.2-25</v>
          </cell>
          <cell r="F248">
            <v>10</v>
          </cell>
          <cell r="W248">
            <v>7.6365730900085671</v>
          </cell>
          <cell r="X248">
            <v>8.4510071189412228E-2</v>
          </cell>
          <cell r="Z248">
            <v>8.4009376273950274</v>
          </cell>
          <cell r="AA248">
            <v>8.4009376273950274</v>
          </cell>
          <cell r="AS248">
            <v>219</v>
          </cell>
          <cell r="AU248">
            <v>0</v>
          </cell>
          <cell r="AV248">
            <v>0</v>
          </cell>
          <cell r="AW248">
            <v>0</v>
          </cell>
          <cell r="AX248">
            <v>0</v>
          </cell>
          <cell r="AY248">
            <v>0</v>
          </cell>
          <cell r="AZ248">
            <v>0</v>
          </cell>
          <cell r="BK248">
            <v>219</v>
          </cell>
          <cell r="BM248">
            <v>0</v>
          </cell>
          <cell r="BN248">
            <v>0</v>
          </cell>
          <cell r="BO248">
            <v>0</v>
          </cell>
          <cell r="BP248">
            <v>0</v>
          </cell>
          <cell r="BQ248">
            <v>0</v>
          </cell>
          <cell r="BR248">
            <v>0</v>
          </cell>
        </row>
        <row r="249">
          <cell r="B249" t="str">
            <v>4.2-26</v>
          </cell>
          <cell r="F249">
            <v>18</v>
          </cell>
          <cell r="W249">
            <v>40.751821098975043</v>
          </cell>
          <cell r="X249">
            <v>6.162908541039811</v>
          </cell>
          <cell r="Z249">
            <v>18</v>
          </cell>
          <cell r="AA249">
            <v>18</v>
          </cell>
          <cell r="AS249">
            <v>222</v>
          </cell>
          <cell r="AU249">
            <v>0</v>
          </cell>
          <cell r="AV249">
            <v>0</v>
          </cell>
          <cell r="AW249">
            <v>0</v>
          </cell>
          <cell r="AX249">
            <v>0</v>
          </cell>
          <cell r="AY249">
            <v>0</v>
          </cell>
          <cell r="AZ249">
            <v>0</v>
          </cell>
          <cell r="BK249">
            <v>222</v>
          </cell>
          <cell r="BM249">
            <v>0</v>
          </cell>
          <cell r="BN249">
            <v>0</v>
          </cell>
          <cell r="BO249">
            <v>0</v>
          </cell>
          <cell r="BP249">
            <v>0</v>
          </cell>
          <cell r="BQ249">
            <v>0</v>
          </cell>
          <cell r="BR249">
            <v>0</v>
          </cell>
        </row>
        <row r="250">
          <cell r="B250" t="str">
            <v>4.2-27</v>
          </cell>
          <cell r="F250">
            <v>8</v>
          </cell>
          <cell r="W250">
            <v>0.10238352956828413</v>
          </cell>
          <cell r="X250">
            <v>1.9204480783531454E-2</v>
          </cell>
          <cell r="Z250">
            <v>8</v>
          </cell>
          <cell r="AA250">
            <v>8</v>
          </cell>
          <cell r="AS250">
            <v>219</v>
          </cell>
          <cell r="AU250">
            <v>0</v>
          </cell>
          <cell r="AV250">
            <v>0</v>
          </cell>
          <cell r="AW250">
            <v>0</v>
          </cell>
          <cell r="AX250">
            <v>0</v>
          </cell>
          <cell r="AY250">
            <v>0</v>
          </cell>
          <cell r="AZ250">
            <v>0</v>
          </cell>
          <cell r="BK250">
            <v>219</v>
          </cell>
          <cell r="BM250">
            <v>0</v>
          </cell>
          <cell r="BN250">
            <v>0</v>
          </cell>
          <cell r="BO250">
            <v>0</v>
          </cell>
          <cell r="BP250">
            <v>0</v>
          </cell>
          <cell r="BQ250">
            <v>0</v>
          </cell>
          <cell r="BR250">
            <v>0</v>
          </cell>
        </row>
        <row r="251">
          <cell r="B251" t="str">
            <v>4.2-27</v>
          </cell>
          <cell r="F251">
            <v>10</v>
          </cell>
          <cell r="W251">
            <v>7.6365730900085671</v>
          </cell>
          <cell r="X251">
            <v>8.4510071189412228E-2</v>
          </cell>
          <cell r="Z251">
            <v>8.4009376273950274</v>
          </cell>
          <cell r="AA251">
            <v>8.4009376273950274</v>
          </cell>
          <cell r="AS251">
            <v>219</v>
          </cell>
          <cell r="AU251">
            <v>0</v>
          </cell>
          <cell r="AV251">
            <v>0</v>
          </cell>
          <cell r="AW251">
            <v>0</v>
          </cell>
          <cell r="AX251">
            <v>0</v>
          </cell>
          <cell r="AY251">
            <v>0</v>
          </cell>
          <cell r="AZ251">
            <v>0</v>
          </cell>
          <cell r="BK251">
            <v>219</v>
          </cell>
          <cell r="BM251">
            <v>0</v>
          </cell>
          <cell r="BN251">
            <v>0</v>
          </cell>
          <cell r="BO251">
            <v>0</v>
          </cell>
          <cell r="BP251">
            <v>0</v>
          </cell>
          <cell r="BQ251">
            <v>0</v>
          </cell>
          <cell r="BR251">
            <v>0</v>
          </cell>
        </row>
        <row r="252">
          <cell r="B252" t="str">
            <v>4.2-29</v>
          </cell>
          <cell r="F252">
            <v>3</v>
          </cell>
          <cell r="W252">
            <v>8.5911723874028514</v>
          </cell>
          <cell r="X252">
            <v>1.4030982305831481</v>
          </cell>
          <cell r="Z252">
            <v>3</v>
          </cell>
          <cell r="AA252">
            <v>3</v>
          </cell>
          <cell r="AS252">
            <v>249</v>
          </cell>
          <cell r="AU252">
            <v>0</v>
          </cell>
          <cell r="AV252">
            <v>0</v>
          </cell>
          <cell r="AW252">
            <v>0</v>
          </cell>
          <cell r="AX252">
            <v>0</v>
          </cell>
          <cell r="AY252">
            <v>0</v>
          </cell>
          <cell r="AZ252">
            <v>0</v>
          </cell>
          <cell r="BK252">
            <v>249</v>
          </cell>
          <cell r="BM252">
            <v>0</v>
          </cell>
          <cell r="BN252">
            <v>0</v>
          </cell>
          <cell r="BO252">
            <v>0</v>
          </cell>
          <cell r="BP252">
            <v>0</v>
          </cell>
          <cell r="BQ252">
            <v>0</v>
          </cell>
          <cell r="BR252">
            <v>0</v>
          </cell>
        </row>
        <row r="253">
          <cell r="B253" t="str">
            <v>4.2-31</v>
          </cell>
          <cell r="F253">
            <v>0.3</v>
          </cell>
          <cell r="W253">
            <v>0.85911723874028523</v>
          </cell>
          <cell r="X253">
            <v>0.14030982305831477</v>
          </cell>
          <cell r="Z253">
            <v>0.3</v>
          </cell>
          <cell r="AA253">
            <v>0.3</v>
          </cell>
          <cell r="AS253">
            <v>249</v>
          </cell>
          <cell r="AU253">
            <v>0</v>
          </cell>
          <cell r="AV253">
            <v>0</v>
          </cell>
          <cell r="AW253">
            <v>0</v>
          </cell>
          <cell r="AX253">
            <v>0</v>
          </cell>
          <cell r="AY253">
            <v>0</v>
          </cell>
          <cell r="AZ253">
            <v>0</v>
          </cell>
          <cell r="BK253">
            <v>249</v>
          </cell>
          <cell r="BM253">
            <v>0</v>
          </cell>
          <cell r="BN253">
            <v>0</v>
          </cell>
          <cell r="BO253">
            <v>0</v>
          </cell>
          <cell r="BP253">
            <v>0</v>
          </cell>
          <cell r="BQ253">
            <v>0</v>
          </cell>
          <cell r="BR253">
            <v>0</v>
          </cell>
        </row>
        <row r="254">
          <cell r="B254" t="str">
            <v>4.2-41</v>
          </cell>
          <cell r="F254">
            <v>345</v>
          </cell>
          <cell r="W254">
            <v>80.539843474321714</v>
          </cell>
          <cell r="X254">
            <v>10.736854452557962</v>
          </cell>
          <cell r="Z254">
            <v>310.5</v>
          </cell>
          <cell r="AA254">
            <v>310.5</v>
          </cell>
          <cell r="AS254">
            <v>212</v>
          </cell>
          <cell r="AU254">
            <v>0</v>
          </cell>
          <cell r="AV254">
            <v>0</v>
          </cell>
          <cell r="AW254">
            <v>0</v>
          </cell>
          <cell r="AX254">
            <v>0</v>
          </cell>
          <cell r="AY254">
            <v>0</v>
          </cell>
          <cell r="AZ254">
            <v>0</v>
          </cell>
          <cell r="BK254">
            <v>212</v>
          </cell>
          <cell r="BM254">
            <v>0</v>
          </cell>
          <cell r="BN254">
            <v>0</v>
          </cell>
          <cell r="BO254">
            <v>0</v>
          </cell>
          <cell r="BP254">
            <v>0</v>
          </cell>
          <cell r="BQ254">
            <v>0</v>
          </cell>
          <cell r="BR254">
            <v>0</v>
          </cell>
        </row>
        <row r="255">
          <cell r="B255" t="str">
            <v>4.2-41</v>
          </cell>
          <cell r="F255">
            <v>15</v>
          </cell>
          <cell r="W255">
            <v>13.535977965829442</v>
          </cell>
          <cell r="X255">
            <v>1.279513241873212</v>
          </cell>
          <cell r="Z255">
            <v>0.37500000000000033</v>
          </cell>
          <cell r="AA255">
            <v>0.37500000000000033</v>
          </cell>
          <cell r="AS255">
            <v>253</v>
          </cell>
          <cell r="AU255">
            <v>0</v>
          </cell>
          <cell r="AV255">
            <v>0</v>
          </cell>
          <cell r="AW255">
            <v>0</v>
          </cell>
          <cell r="AX255">
            <v>0</v>
          </cell>
          <cell r="AY255">
            <v>0</v>
          </cell>
          <cell r="AZ255">
            <v>0</v>
          </cell>
          <cell r="BK255">
            <v>253</v>
          </cell>
          <cell r="BM255">
            <v>0</v>
          </cell>
          <cell r="BN255">
            <v>0</v>
          </cell>
          <cell r="BO255">
            <v>0</v>
          </cell>
          <cell r="BP255">
            <v>0</v>
          </cell>
          <cell r="BQ255">
            <v>0</v>
          </cell>
          <cell r="BR255">
            <v>0</v>
          </cell>
        </row>
        <row r="256">
          <cell r="B256" t="str">
            <v>4.2-41</v>
          </cell>
          <cell r="W256">
            <v>0</v>
          </cell>
          <cell r="X256">
            <v>0</v>
          </cell>
          <cell r="Z256">
            <v>0</v>
          </cell>
          <cell r="AA256">
            <v>0</v>
          </cell>
          <cell r="AU256">
            <v>0</v>
          </cell>
          <cell r="AV256">
            <v>0</v>
          </cell>
          <cell r="AW256">
            <v>0</v>
          </cell>
          <cell r="AX256">
            <v>0</v>
          </cell>
          <cell r="AY256">
            <v>0</v>
          </cell>
          <cell r="AZ256">
            <v>0</v>
          </cell>
          <cell r="BM256">
            <v>0</v>
          </cell>
          <cell r="BN256">
            <v>0</v>
          </cell>
          <cell r="BO256">
            <v>0</v>
          </cell>
          <cell r="BP256">
            <v>0</v>
          </cell>
          <cell r="BQ256">
            <v>0</v>
          </cell>
          <cell r="BR256">
            <v>0</v>
          </cell>
        </row>
        <row r="257">
          <cell r="B257" t="str">
            <v>4.2-42</v>
          </cell>
          <cell r="F257">
            <v>12.5</v>
          </cell>
          <cell r="W257">
            <v>9.5457163625107082</v>
          </cell>
          <cell r="X257">
            <v>0.10563758898676529</v>
          </cell>
          <cell r="Z257">
            <v>10.501172034243783</v>
          </cell>
          <cell r="AA257">
            <v>10.501172034243783</v>
          </cell>
          <cell r="AS257">
            <v>224</v>
          </cell>
          <cell r="AU257">
            <v>0</v>
          </cell>
          <cell r="AV257">
            <v>0</v>
          </cell>
          <cell r="AW257">
            <v>0</v>
          </cell>
          <cell r="AX257">
            <v>0</v>
          </cell>
          <cell r="AY257">
            <v>0</v>
          </cell>
          <cell r="AZ257">
            <v>0</v>
          </cell>
          <cell r="BK257">
            <v>224</v>
          </cell>
          <cell r="BM257">
            <v>0</v>
          </cell>
          <cell r="BN257">
            <v>0</v>
          </cell>
          <cell r="BO257">
            <v>0</v>
          </cell>
          <cell r="BP257">
            <v>0</v>
          </cell>
          <cell r="BQ257">
            <v>0</v>
          </cell>
          <cell r="BR257">
            <v>0</v>
          </cell>
        </row>
        <row r="258">
          <cell r="B258" t="str">
            <v>4.2-42</v>
          </cell>
          <cell r="F258">
            <v>37.5</v>
          </cell>
          <cell r="W258">
            <v>0.47992279485133182</v>
          </cell>
          <cell r="X258">
            <v>9.0021003672803704E-2</v>
          </cell>
          <cell r="Z258">
            <v>37.5</v>
          </cell>
          <cell r="AA258">
            <v>37.5</v>
          </cell>
          <cell r="AS258">
            <v>224</v>
          </cell>
          <cell r="AU258">
            <v>0</v>
          </cell>
          <cell r="AV258">
            <v>0</v>
          </cell>
          <cell r="AW258">
            <v>0</v>
          </cell>
          <cell r="AX258">
            <v>0</v>
          </cell>
          <cell r="AY258">
            <v>0</v>
          </cell>
          <cell r="AZ258">
            <v>0</v>
          </cell>
          <cell r="BK258">
            <v>224</v>
          </cell>
          <cell r="BM258">
            <v>0</v>
          </cell>
          <cell r="BN258">
            <v>0</v>
          </cell>
          <cell r="BO258">
            <v>0</v>
          </cell>
          <cell r="BP258">
            <v>0</v>
          </cell>
          <cell r="BQ258">
            <v>0</v>
          </cell>
          <cell r="BR258">
            <v>0</v>
          </cell>
        </row>
        <row r="259">
          <cell r="B259" t="str">
            <v>4.2-42</v>
          </cell>
          <cell r="F259">
            <v>12.5</v>
          </cell>
          <cell r="W259">
            <v>0</v>
          </cell>
          <cell r="X259">
            <v>0</v>
          </cell>
          <cell r="Z259">
            <v>12.5</v>
          </cell>
          <cell r="AA259">
            <v>12.5</v>
          </cell>
          <cell r="AS259">
            <v>224</v>
          </cell>
          <cell r="AU259">
            <v>0</v>
          </cell>
          <cell r="AV259">
            <v>0</v>
          </cell>
          <cell r="AW259">
            <v>0</v>
          </cell>
          <cell r="AX259">
            <v>0</v>
          </cell>
          <cell r="AY259">
            <v>0</v>
          </cell>
          <cell r="AZ259">
            <v>0</v>
          </cell>
          <cell r="BK259">
            <v>224</v>
          </cell>
          <cell r="BM259">
            <v>0</v>
          </cell>
          <cell r="BN259">
            <v>0</v>
          </cell>
          <cell r="BO259">
            <v>0</v>
          </cell>
          <cell r="BP259">
            <v>0</v>
          </cell>
          <cell r="BQ259">
            <v>0</v>
          </cell>
          <cell r="BR259">
            <v>0</v>
          </cell>
        </row>
        <row r="260">
          <cell r="B260" t="str">
            <v>4.2-42</v>
          </cell>
          <cell r="F260">
            <v>4.9000000000000004</v>
          </cell>
          <cell r="W260">
            <v>4.4217528021709516</v>
          </cell>
          <cell r="X260">
            <v>0.41797432567858267</v>
          </cell>
          <cell r="Z260">
            <v>0.12250000000000012</v>
          </cell>
          <cell r="AA260">
            <v>0.12250000000000012</v>
          </cell>
          <cell r="AS260">
            <v>253</v>
          </cell>
          <cell r="AU260">
            <v>0</v>
          </cell>
          <cell r="AV260">
            <v>0</v>
          </cell>
          <cell r="AW260">
            <v>0</v>
          </cell>
          <cell r="AX260">
            <v>0</v>
          </cell>
          <cell r="AY260">
            <v>0</v>
          </cell>
          <cell r="AZ260">
            <v>0</v>
          </cell>
          <cell r="BK260">
            <v>253</v>
          </cell>
          <cell r="BM260">
            <v>0</v>
          </cell>
          <cell r="BN260">
            <v>0</v>
          </cell>
          <cell r="BO260">
            <v>0</v>
          </cell>
          <cell r="BP260">
            <v>0</v>
          </cell>
          <cell r="BQ260">
            <v>0</v>
          </cell>
          <cell r="BR260">
            <v>0</v>
          </cell>
        </row>
        <row r="261">
          <cell r="B261" t="str">
            <v>4.2-42</v>
          </cell>
          <cell r="F261">
            <v>5.5</v>
          </cell>
          <cell r="W261">
            <v>7.5264465773337426</v>
          </cell>
          <cell r="X261">
            <v>0.46915485535351109</v>
          </cell>
          <cell r="Z261">
            <v>4.9335000000000004</v>
          </cell>
          <cell r="AA261">
            <v>4.9335000000000004</v>
          </cell>
          <cell r="AS261">
            <v>256</v>
          </cell>
          <cell r="AU261">
            <v>0</v>
          </cell>
          <cell r="AV261">
            <v>0</v>
          </cell>
          <cell r="AW261">
            <v>0</v>
          </cell>
          <cell r="AX261">
            <v>0</v>
          </cell>
          <cell r="AY261">
            <v>0</v>
          </cell>
          <cell r="AZ261">
            <v>0</v>
          </cell>
          <cell r="BK261">
            <v>256</v>
          </cell>
          <cell r="BM261">
            <v>0</v>
          </cell>
          <cell r="BN261">
            <v>0</v>
          </cell>
          <cell r="BO261">
            <v>0</v>
          </cell>
          <cell r="BP261">
            <v>0</v>
          </cell>
          <cell r="BQ261">
            <v>0</v>
          </cell>
          <cell r="BR261">
            <v>0</v>
          </cell>
        </row>
        <row r="262">
          <cell r="B262" t="str">
            <v>4.2-42</v>
          </cell>
          <cell r="W262">
            <v>0</v>
          </cell>
          <cell r="X262">
            <v>0</v>
          </cell>
          <cell r="Z262">
            <v>0</v>
          </cell>
          <cell r="AA262">
            <v>0</v>
          </cell>
          <cell r="AS262">
            <v>211</v>
          </cell>
          <cell r="AU262">
            <v>0</v>
          </cell>
          <cell r="AV262">
            <v>0</v>
          </cell>
          <cell r="AW262">
            <v>0</v>
          </cell>
          <cell r="AX262">
            <v>0</v>
          </cell>
          <cell r="AY262">
            <v>0</v>
          </cell>
          <cell r="AZ262">
            <v>0</v>
          </cell>
          <cell r="BK262">
            <v>211</v>
          </cell>
          <cell r="BM262">
            <v>0</v>
          </cell>
          <cell r="BN262">
            <v>0</v>
          </cell>
          <cell r="BO262">
            <v>0</v>
          </cell>
          <cell r="BP262">
            <v>0</v>
          </cell>
          <cell r="BQ262">
            <v>0</v>
          </cell>
          <cell r="BR262">
            <v>0</v>
          </cell>
        </row>
        <row r="263">
          <cell r="B263" t="str">
            <v>4.2-43</v>
          </cell>
          <cell r="F263">
            <v>66</v>
          </cell>
          <cell r="W263">
            <v>15.407622229870242</v>
          </cell>
          <cell r="X263">
            <v>2.0540069387502187</v>
          </cell>
          <cell r="Z263">
            <v>55.446188340807176</v>
          </cell>
          <cell r="AA263">
            <v>55.446188340807176</v>
          </cell>
          <cell r="AS263">
            <v>212</v>
          </cell>
          <cell r="AU263">
            <v>0</v>
          </cell>
          <cell r="AV263">
            <v>0</v>
          </cell>
          <cell r="AW263">
            <v>0</v>
          </cell>
          <cell r="AX263">
            <v>0</v>
          </cell>
          <cell r="AY263">
            <v>0</v>
          </cell>
          <cell r="AZ263">
            <v>0</v>
          </cell>
          <cell r="BK263">
            <v>212</v>
          </cell>
          <cell r="BM263">
            <v>0</v>
          </cell>
          <cell r="BN263">
            <v>0</v>
          </cell>
          <cell r="BO263">
            <v>0</v>
          </cell>
          <cell r="BP263">
            <v>0</v>
          </cell>
          <cell r="BQ263">
            <v>0</v>
          </cell>
          <cell r="BR263">
            <v>0</v>
          </cell>
        </row>
        <row r="264">
          <cell r="B264" t="str">
            <v>4.2-43</v>
          </cell>
          <cell r="F264">
            <v>10</v>
          </cell>
          <cell r="W264">
            <v>13.684448322424986</v>
          </cell>
          <cell r="X264">
            <v>0.85300882791547461</v>
          </cell>
          <cell r="Z264">
            <v>8.9700000000000006</v>
          </cell>
          <cell r="AA264">
            <v>8.9700000000000006</v>
          </cell>
          <cell r="AS264">
            <v>256</v>
          </cell>
          <cell r="AU264">
            <v>0</v>
          </cell>
          <cell r="AV264">
            <v>0</v>
          </cell>
          <cell r="AW264">
            <v>0</v>
          </cell>
          <cell r="AX264">
            <v>0</v>
          </cell>
          <cell r="AY264">
            <v>0</v>
          </cell>
          <cell r="AZ264">
            <v>0</v>
          </cell>
          <cell r="BK264">
            <v>256</v>
          </cell>
          <cell r="BM264">
            <v>0</v>
          </cell>
          <cell r="BN264">
            <v>0</v>
          </cell>
          <cell r="BO264">
            <v>0</v>
          </cell>
          <cell r="BP264">
            <v>0</v>
          </cell>
          <cell r="BQ264">
            <v>0</v>
          </cell>
          <cell r="BR264">
            <v>0</v>
          </cell>
        </row>
        <row r="265">
          <cell r="B265" t="str">
            <v>4.2-44</v>
          </cell>
          <cell r="F265">
            <v>66</v>
          </cell>
          <cell r="W265">
            <v>15.407622229870242</v>
          </cell>
          <cell r="X265">
            <v>2.0540069387502187</v>
          </cell>
          <cell r="Z265">
            <v>55.446188340807176</v>
          </cell>
          <cell r="AA265">
            <v>55.446188340807176</v>
          </cell>
          <cell r="AS265">
            <v>212</v>
          </cell>
          <cell r="AU265">
            <v>0</v>
          </cell>
          <cell r="AV265">
            <v>0</v>
          </cell>
          <cell r="AW265">
            <v>0</v>
          </cell>
          <cell r="AX265">
            <v>0</v>
          </cell>
          <cell r="AY265">
            <v>0</v>
          </cell>
          <cell r="AZ265">
            <v>0</v>
          </cell>
          <cell r="BK265">
            <v>212</v>
          </cell>
          <cell r="BM265">
            <v>0</v>
          </cell>
          <cell r="BN265">
            <v>0</v>
          </cell>
          <cell r="BO265">
            <v>0</v>
          </cell>
          <cell r="BP265">
            <v>0</v>
          </cell>
          <cell r="BQ265">
            <v>0</v>
          </cell>
          <cell r="BR265">
            <v>0</v>
          </cell>
        </row>
        <row r="266">
          <cell r="B266" t="str">
            <v>4.2-61</v>
          </cell>
          <cell r="F266">
            <v>9.6</v>
          </cell>
          <cell r="W266">
            <v>27.140480650523628</v>
          </cell>
          <cell r="X266">
            <v>6.2785761878576416</v>
          </cell>
          <cell r="Z266">
            <v>9.6</v>
          </cell>
          <cell r="AA266">
            <v>9.6</v>
          </cell>
          <cell r="AS266">
            <v>256</v>
          </cell>
          <cell r="AU266">
            <v>0</v>
          </cell>
          <cell r="AV266">
            <v>0</v>
          </cell>
          <cell r="AW266">
            <v>0</v>
          </cell>
          <cell r="AX266">
            <v>0</v>
          </cell>
          <cell r="AY266">
            <v>0</v>
          </cell>
          <cell r="AZ266">
            <v>0</v>
          </cell>
          <cell r="BK266">
            <v>256</v>
          </cell>
          <cell r="BM266">
            <v>0</v>
          </cell>
          <cell r="BN266">
            <v>0</v>
          </cell>
          <cell r="BO266">
            <v>0</v>
          </cell>
          <cell r="BP266">
            <v>0</v>
          </cell>
          <cell r="BQ266">
            <v>0</v>
          </cell>
          <cell r="BR266">
            <v>0</v>
          </cell>
        </row>
        <row r="267">
          <cell r="B267" t="str">
            <v>4.2-61</v>
          </cell>
          <cell r="F267">
            <v>7</v>
          </cell>
          <cell r="W267">
            <v>1.8277216135548282</v>
          </cell>
          <cell r="X267">
            <v>0.16830383304182892</v>
          </cell>
          <cell r="Z267">
            <v>7</v>
          </cell>
          <cell r="AA267">
            <v>7</v>
          </cell>
          <cell r="AS267">
            <v>239</v>
          </cell>
          <cell r="AU267">
            <v>0</v>
          </cell>
          <cell r="AV267">
            <v>0</v>
          </cell>
          <cell r="AW267">
            <v>0</v>
          </cell>
          <cell r="AX267">
            <v>0</v>
          </cell>
          <cell r="AY267">
            <v>0</v>
          </cell>
          <cell r="AZ267">
            <v>0</v>
          </cell>
          <cell r="BK267">
            <v>239</v>
          </cell>
          <cell r="BM267">
            <v>0</v>
          </cell>
          <cell r="BN267">
            <v>0</v>
          </cell>
          <cell r="BO267">
            <v>0</v>
          </cell>
          <cell r="BP267">
            <v>0</v>
          </cell>
          <cell r="BQ267">
            <v>0</v>
          </cell>
          <cell r="BR267">
            <v>0</v>
          </cell>
        </row>
        <row r="268">
          <cell r="B268" t="str">
            <v>4.2-61</v>
          </cell>
          <cell r="F268">
            <v>1.3</v>
          </cell>
          <cell r="W268">
            <v>0.40851254307896162</v>
          </cell>
          <cell r="X268">
            <v>7.2439500488951258E-2</v>
          </cell>
          <cell r="Z268">
            <v>1.3</v>
          </cell>
          <cell r="AA268">
            <v>1.3</v>
          </cell>
          <cell r="AS268">
            <v>329</v>
          </cell>
          <cell r="AU268">
            <v>0</v>
          </cell>
          <cell r="AV268">
            <v>0</v>
          </cell>
          <cell r="AW268">
            <v>0</v>
          </cell>
          <cell r="AX268">
            <v>0</v>
          </cell>
          <cell r="AY268">
            <v>0</v>
          </cell>
          <cell r="AZ268">
            <v>0</v>
          </cell>
          <cell r="BK268">
            <v>329</v>
          </cell>
          <cell r="BM268">
            <v>0</v>
          </cell>
          <cell r="BN268">
            <v>0</v>
          </cell>
          <cell r="BO268">
            <v>0</v>
          </cell>
          <cell r="BP268">
            <v>0</v>
          </cell>
          <cell r="BQ268">
            <v>0</v>
          </cell>
          <cell r="BR268">
            <v>0</v>
          </cell>
        </row>
        <row r="269">
          <cell r="B269" t="str">
            <v>4.2-71</v>
          </cell>
          <cell r="F269">
            <v>11.1</v>
          </cell>
          <cell r="W269">
            <v>2.5912819204781767</v>
          </cell>
          <cell r="X269">
            <v>0.34544662151708222</v>
          </cell>
          <cell r="Z269">
            <v>11.1</v>
          </cell>
          <cell r="AA269">
            <v>11.1</v>
          </cell>
          <cell r="AS269">
            <v>219</v>
          </cell>
          <cell r="AU269">
            <v>0</v>
          </cell>
          <cell r="AV269">
            <v>0</v>
          </cell>
          <cell r="AW269">
            <v>0</v>
          </cell>
          <cell r="AX269">
            <v>0</v>
          </cell>
          <cell r="AY269">
            <v>0</v>
          </cell>
          <cell r="AZ269">
            <v>0</v>
          </cell>
          <cell r="BK269">
            <v>219</v>
          </cell>
          <cell r="BM269">
            <v>0</v>
          </cell>
          <cell r="BN269">
            <v>0</v>
          </cell>
          <cell r="BO269">
            <v>0</v>
          </cell>
          <cell r="BP269">
            <v>0</v>
          </cell>
          <cell r="BQ269">
            <v>0</v>
          </cell>
          <cell r="BR269">
            <v>0</v>
          </cell>
        </row>
        <row r="271">
          <cell r="B271" t="str">
            <v>4.3-01</v>
          </cell>
          <cell r="F271">
            <v>7</v>
          </cell>
          <cell r="W271">
            <v>83.826055930161104</v>
          </cell>
          <cell r="X271">
            <v>3.7436301371631675</v>
          </cell>
          <cell r="Z271">
            <v>5.9219999999999997</v>
          </cell>
          <cell r="AA271">
            <v>5.9219999999999997</v>
          </cell>
          <cell r="AS271">
            <v>257</v>
          </cell>
          <cell r="AU271">
            <v>0</v>
          </cell>
          <cell r="AV271">
            <v>0</v>
          </cell>
          <cell r="AW271">
            <v>0</v>
          </cell>
          <cell r="AX271">
            <v>3.08</v>
          </cell>
          <cell r="AY271">
            <v>0</v>
          </cell>
          <cell r="AZ271">
            <v>0</v>
          </cell>
          <cell r="BK271">
            <v>257</v>
          </cell>
          <cell r="BM271">
            <v>0</v>
          </cell>
          <cell r="BN271">
            <v>0</v>
          </cell>
          <cell r="BO271">
            <v>0</v>
          </cell>
          <cell r="BP271">
            <v>0</v>
          </cell>
          <cell r="BQ271">
            <v>0</v>
          </cell>
          <cell r="BR271">
            <v>0</v>
          </cell>
        </row>
        <row r="272">
          <cell r="B272" t="str">
            <v>4.3-01</v>
          </cell>
          <cell r="F272">
            <v>1.2</v>
          </cell>
          <cell r="W272">
            <v>1.6421337986909983</v>
          </cell>
          <cell r="X272">
            <v>0.10236105934985695</v>
          </cell>
          <cell r="Z272">
            <v>1.0764</v>
          </cell>
          <cell r="AA272">
            <v>1.0764</v>
          </cell>
          <cell r="AS272">
            <v>256</v>
          </cell>
          <cell r="AU272">
            <v>0</v>
          </cell>
          <cell r="AV272">
            <v>0</v>
          </cell>
          <cell r="AW272">
            <v>0</v>
          </cell>
          <cell r="AX272">
            <v>0.52800000000000002</v>
          </cell>
          <cell r="AY272">
            <v>0</v>
          </cell>
          <cell r="AZ272">
            <v>0</v>
          </cell>
          <cell r="BK272">
            <v>256</v>
          </cell>
          <cell r="BM272">
            <v>0</v>
          </cell>
          <cell r="BN272">
            <v>0</v>
          </cell>
          <cell r="BO272">
            <v>0</v>
          </cell>
          <cell r="BP272">
            <v>0</v>
          </cell>
          <cell r="BQ272">
            <v>0</v>
          </cell>
          <cell r="BR272">
            <v>0</v>
          </cell>
        </row>
        <row r="273">
          <cell r="B273" t="str">
            <v>4.3-01</v>
          </cell>
          <cell r="F273">
            <v>25</v>
          </cell>
          <cell r="W273">
            <v>11.59390818717837</v>
          </cell>
          <cell r="X273">
            <v>2.2782402331668226</v>
          </cell>
          <cell r="Z273">
            <v>25</v>
          </cell>
          <cell r="AA273">
            <v>25</v>
          </cell>
          <cell r="AS273">
            <v>221</v>
          </cell>
          <cell r="AU273">
            <v>0</v>
          </cell>
          <cell r="AV273">
            <v>0</v>
          </cell>
          <cell r="AW273">
            <v>0</v>
          </cell>
          <cell r="AX273">
            <v>11</v>
          </cell>
          <cell r="AY273">
            <v>0</v>
          </cell>
          <cell r="AZ273">
            <v>0</v>
          </cell>
          <cell r="BK273">
            <v>221</v>
          </cell>
          <cell r="BM273">
            <v>0</v>
          </cell>
          <cell r="BN273">
            <v>0</v>
          </cell>
          <cell r="BO273">
            <v>0</v>
          </cell>
          <cell r="BP273">
            <v>0</v>
          </cell>
          <cell r="BQ273">
            <v>0</v>
          </cell>
          <cell r="BR273">
            <v>0</v>
          </cell>
        </row>
        <row r="274">
          <cell r="B274" t="str">
            <v>4.3-02</v>
          </cell>
          <cell r="F274">
            <v>7</v>
          </cell>
          <cell r="W274">
            <v>83.826055930161104</v>
          </cell>
          <cell r="X274">
            <v>3.7436301371631675</v>
          </cell>
          <cell r="Z274">
            <v>5.9219999999999997</v>
          </cell>
          <cell r="AA274">
            <v>5.9219999999999997</v>
          </cell>
          <cell r="AS274">
            <v>257</v>
          </cell>
          <cell r="AU274">
            <v>0</v>
          </cell>
          <cell r="AV274">
            <v>0</v>
          </cell>
          <cell r="AW274">
            <v>0</v>
          </cell>
          <cell r="AX274">
            <v>0</v>
          </cell>
          <cell r="AY274">
            <v>0</v>
          </cell>
          <cell r="AZ274">
            <v>0</v>
          </cell>
          <cell r="BK274">
            <v>257</v>
          </cell>
          <cell r="BM274">
            <v>0</v>
          </cell>
          <cell r="BN274">
            <v>0</v>
          </cell>
          <cell r="BO274">
            <v>0</v>
          </cell>
          <cell r="BP274">
            <v>0</v>
          </cell>
          <cell r="BQ274">
            <v>0</v>
          </cell>
          <cell r="BR274">
            <v>0</v>
          </cell>
        </row>
        <row r="275">
          <cell r="B275" t="str">
            <v>4.3-02</v>
          </cell>
          <cell r="F275">
            <v>1.2</v>
          </cell>
          <cell r="W275">
            <v>1.6421337986909983</v>
          </cell>
          <cell r="X275">
            <v>0.10236105934985695</v>
          </cell>
          <cell r="Z275">
            <v>1.0764</v>
          </cell>
          <cell r="AA275">
            <v>1.0764</v>
          </cell>
          <cell r="AS275">
            <v>256</v>
          </cell>
          <cell r="AU275">
            <v>0</v>
          </cell>
          <cell r="AV275">
            <v>0</v>
          </cell>
          <cell r="AW275">
            <v>0</v>
          </cell>
          <cell r="AX275">
            <v>0</v>
          </cell>
          <cell r="AY275">
            <v>0</v>
          </cell>
          <cell r="AZ275">
            <v>0</v>
          </cell>
          <cell r="BK275">
            <v>256</v>
          </cell>
          <cell r="BM275">
            <v>0</v>
          </cell>
          <cell r="BN275">
            <v>0</v>
          </cell>
          <cell r="BO275">
            <v>0</v>
          </cell>
          <cell r="BP275">
            <v>0</v>
          </cell>
          <cell r="BQ275">
            <v>0</v>
          </cell>
          <cell r="BR275">
            <v>0</v>
          </cell>
        </row>
        <row r="276">
          <cell r="B276" t="str">
            <v>4.3-02</v>
          </cell>
          <cell r="F276">
            <v>50</v>
          </cell>
          <cell r="W276">
            <v>23.187816374356739</v>
          </cell>
          <cell r="X276">
            <v>4.5564804663336451</v>
          </cell>
          <cell r="Z276">
            <v>50</v>
          </cell>
          <cell r="AA276">
            <v>50</v>
          </cell>
          <cell r="AS276">
            <v>221</v>
          </cell>
          <cell r="AU276">
            <v>0</v>
          </cell>
          <cell r="AV276">
            <v>0</v>
          </cell>
          <cell r="AW276">
            <v>0</v>
          </cell>
          <cell r="AX276">
            <v>0</v>
          </cell>
          <cell r="AY276">
            <v>0</v>
          </cell>
          <cell r="AZ276">
            <v>0</v>
          </cell>
          <cell r="BK276">
            <v>221</v>
          </cell>
          <cell r="BM276">
            <v>0</v>
          </cell>
          <cell r="BN276">
            <v>0</v>
          </cell>
          <cell r="BO276">
            <v>0</v>
          </cell>
          <cell r="BP276">
            <v>0</v>
          </cell>
          <cell r="BQ276">
            <v>0</v>
          </cell>
          <cell r="BR276">
            <v>0</v>
          </cell>
        </row>
        <row r="277">
          <cell r="B277" t="str">
            <v>4.3-09</v>
          </cell>
          <cell r="F277">
            <v>7</v>
          </cell>
          <cell r="W277">
            <v>83.826055930161104</v>
          </cell>
          <cell r="X277">
            <v>3.7436301371631675</v>
          </cell>
          <cell r="Z277">
            <v>5.9219999999999997</v>
          </cell>
          <cell r="AA277">
            <v>5.9219999999999997</v>
          </cell>
          <cell r="AS277">
            <v>257</v>
          </cell>
          <cell r="AU277">
            <v>0</v>
          </cell>
          <cell r="AV277">
            <v>0</v>
          </cell>
          <cell r="AW277">
            <v>0</v>
          </cell>
          <cell r="AX277">
            <v>0</v>
          </cell>
          <cell r="AY277">
            <v>0</v>
          </cell>
          <cell r="AZ277">
            <v>0</v>
          </cell>
          <cell r="BK277">
            <v>257</v>
          </cell>
          <cell r="BM277">
            <v>0</v>
          </cell>
          <cell r="BN277">
            <v>0</v>
          </cell>
          <cell r="BO277">
            <v>0</v>
          </cell>
          <cell r="BP277">
            <v>0</v>
          </cell>
          <cell r="BQ277">
            <v>0</v>
          </cell>
          <cell r="BR277">
            <v>0</v>
          </cell>
        </row>
        <row r="278">
          <cell r="B278" t="str">
            <v>4.3-09</v>
          </cell>
          <cell r="F278">
            <v>1.2</v>
          </cell>
          <cell r="W278">
            <v>1.6421337986909983</v>
          </cell>
          <cell r="X278">
            <v>0.10236105934985695</v>
          </cell>
          <cell r="Z278">
            <v>1.0764</v>
          </cell>
          <cell r="AA278">
            <v>1.0764</v>
          </cell>
          <cell r="AS278">
            <v>256</v>
          </cell>
          <cell r="AU278">
            <v>0</v>
          </cell>
          <cell r="AV278">
            <v>0</v>
          </cell>
          <cell r="AW278">
            <v>0</v>
          </cell>
          <cell r="AX278">
            <v>0</v>
          </cell>
          <cell r="AY278">
            <v>0</v>
          </cell>
          <cell r="AZ278">
            <v>0</v>
          </cell>
          <cell r="BK278">
            <v>256</v>
          </cell>
          <cell r="BM278">
            <v>0</v>
          </cell>
          <cell r="BN278">
            <v>0</v>
          </cell>
          <cell r="BO278">
            <v>0</v>
          </cell>
          <cell r="BP278">
            <v>0</v>
          </cell>
          <cell r="BQ278">
            <v>0</v>
          </cell>
          <cell r="BR278">
            <v>0</v>
          </cell>
        </row>
        <row r="279">
          <cell r="B279" t="str">
            <v>4.3-11</v>
          </cell>
          <cell r="F279">
            <v>12</v>
          </cell>
          <cell r="W279">
            <v>143.70181016599045</v>
          </cell>
          <cell r="X279">
            <v>6.4176516637082868</v>
          </cell>
          <cell r="Z279">
            <v>10.151999999999999</v>
          </cell>
          <cell r="AA279">
            <v>10.151999999999999</v>
          </cell>
          <cell r="AS279">
            <v>257</v>
          </cell>
          <cell r="AU279">
            <v>0</v>
          </cell>
          <cell r="AV279">
            <v>0</v>
          </cell>
          <cell r="AW279">
            <v>0</v>
          </cell>
          <cell r="AX279">
            <v>0</v>
          </cell>
          <cell r="AY279">
            <v>0</v>
          </cell>
          <cell r="AZ279">
            <v>0</v>
          </cell>
          <cell r="BK279">
            <v>257</v>
          </cell>
          <cell r="BM279">
            <v>0</v>
          </cell>
          <cell r="BN279">
            <v>0</v>
          </cell>
          <cell r="BO279">
            <v>0</v>
          </cell>
          <cell r="BP279">
            <v>0</v>
          </cell>
          <cell r="BQ279">
            <v>0</v>
          </cell>
          <cell r="BR279">
            <v>0</v>
          </cell>
        </row>
        <row r="280">
          <cell r="B280" t="str">
            <v>4.3-11</v>
          </cell>
          <cell r="F280">
            <v>1.7</v>
          </cell>
          <cell r="W280">
            <v>2.3263562148122472</v>
          </cell>
          <cell r="X280">
            <v>0.14501150074563068</v>
          </cell>
          <cell r="Z280">
            <v>1.5248999999999999</v>
          </cell>
          <cell r="AA280">
            <v>1.5248999999999999</v>
          </cell>
          <cell r="AS280">
            <v>256</v>
          </cell>
          <cell r="AU280">
            <v>0</v>
          </cell>
          <cell r="AV280">
            <v>0</v>
          </cell>
          <cell r="AW280">
            <v>0</v>
          </cell>
          <cell r="AX280">
            <v>0</v>
          </cell>
          <cell r="AY280">
            <v>0</v>
          </cell>
          <cell r="AZ280">
            <v>0</v>
          </cell>
          <cell r="BK280">
            <v>256</v>
          </cell>
          <cell r="BM280">
            <v>0</v>
          </cell>
          <cell r="BN280">
            <v>0</v>
          </cell>
          <cell r="BO280">
            <v>0</v>
          </cell>
          <cell r="BP280">
            <v>0</v>
          </cell>
          <cell r="BQ280">
            <v>0</v>
          </cell>
          <cell r="BR280">
            <v>0</v>
          </cell>
        </row>
        <row r="281">
          <cell r="B281" t="str">
            <v>4.3-11</v>
          </cell>
          <cell r="F281">
            <v>25</v>
          </cell>
          <cell r="W281">
            <v>11.59390818717837</v>
          </cell>
          <cell r="X281">
            <v>2.2782402331668226</v>
          </cell>
          <cell r="Z281">
            <v>25</v>
          </cell>
          <cell r="AA281">
            <v>25</v>
          </cell>
          <cell r="AS281">
            <v>221</v>
          </cell>
          <cell r="AU281">
            <v>0</v>
          </cell>
          <cell r="AV281">
            <v>0</v>
          </cell>
          <cell r="AW281">
            <v>0</v>
          </cell>
          <cell r="AX281">
            <v>0</v>
          </cell>
          <cell r="AY281">
            <v>0</v>
          </cell>
          <cell r="AZ281">
            <v>0</v>
          </cell>
          <cell r="BK281">
            <v>221</v>
          </cell>
          <cell r="BM281">
            <v>0</v>
          </cell>
          <cell r="BN281">
            <v>0</v>
          </cell>
          <cell r="BO281">
            <v>0</v>
          </cell>
          <cell r="BP281">
            <v>0</v>
          </cell>
          <cell r="BQ281">
            <v>0</v>
          </cell>
          <cell r="BR281">
            <v>0</v>
          </cell>
        </row>
        <row r="282">
          <cell r="B282" t="str">
            <v>4.3-12</v>
          </cell>
          <cell r="F282">
            <v>12</v>
          </cell>
          <cell r="W282">
            <v>143.70181016599045</v>
          </cell>
          <cell r="X282">
            <v>6.4176516637082868</v>
          </cell>
          <cell r="Z282">
            <v>10.151999999999999</v>
          </cell>
          <cell r="AA282">
            <v>10.151999999999999</v>
          </cell>
          <cell r="AS282">
            <v>257</v>
          </cell>
          <cell r="AU282">
            <v>0</v>
          </cell>
          <cell r="AV282">
            <v>0</v>
          </cell>
          <cell r="AW282">
            <v>0</v>
          </cell>
          <cell r="AX282">
            <v>0</v>
          </cell>
          <cell r="AY282">
            <v>0</v>
          </cell>
          <cell r="AZ282">
            <v>0</v>
          </cell>
          <cell r="BK282">
            <v>257</v>
          </cell>
          <cell r="BM282">
            <v>0</v>
          </cell>
          <cell r="BN282">
            <v>0</v>
          </cell>
          <cell r="BO282">
            <v>0</v>
          </cell>
          <cell r="BP282">
            <v>0</v>
          </cell>
          <cell r="BQ282">
            <v>0</v>
          </cell>
          <cell r="BR282">
            <v>0</v>
          </cell>
        </row>
        <row r="283">
          <cell r="B283" t="str">
            <v>4.3-12</v>
          </cell>
          <cell r="F283">
            <v>1.7</v>
          </cell>
          <cell r="W283">
            <v>2.3263562148122472</v>
          </cell>
          <cell r="X283">
            <v>0.14501150074563068</v>
          </cell>
          <cell r="Z283">
            <v>1.5248999999999999</v>
          </cell>
          <cell r="AA283">
            <v>1.5248999999999999</v>
          </cell>
          <cell r="AS283">
            <v>256</v>
          </cell>
          <cell r="AU283">
            <v>0</v>
          </cell>
          <cell r="AV283">
            <v>0</v>
          </cell>
          <cell r="AW283">
            <v>0</v>
          </cell>
          <cell r="AX283">
            <v>0</v>
          </cell>
          <cell r="AY283">
            <v>0</v>
          </cell>
          <cell r="AZ283">
            <v>0</v>
          </cell>
          <cell r="BK283">
            <v>256</v>
          </cell>
          <cell r="BM283">
            <v>0</v>
          </cell>
          <cell r="BN283">
            <v>0</v>
          </cell>
          <cell r="BO283">
            <v>0</v>
          </cell>
          <cell r="BP283">
            <v>0</v>
          </cell>
          <cell r="BQ283">
            <v>0</v>
          </cell>
          <cell r="BR283">
            <v>0</v>
          </cell>
        </row>
        <row r="284">
          <cell r="B284" t="str">
            <v>4.3-12</v>
          </cell>
          <cell r="F284">
            <v>50</v>
          </cell>
          <cell r="W284">
            <v>23.187816374356739</v>
          </cell>
          <cell r="X284">
            <v>4.5564804663336451</v>
          </cell>
          <cell r="Z284">
            <v>50</v>
          </cell>
          <cell r="AA284">
            <v>50</v>
          </cell>
          <cell r="AS284">
            <v>221</v>
          </cell>
          <cell r="AU284">
            <v>0</v>
          </cell>
          <cell r="AV284">
            <v>0</v>
          </cell>
          <cell r="AW284">
            <v>0</v>
          </cell>
          <cell r="AX284">
            <v>0</v>
          </cell>
          <cell r="AY284">
            <v>0</v>
          </cell>
          <cell r="AZ284">
            <v>0</v>
          </cell>
          <cell r="BK284">
            <v>221</v>
          </cell>
          <cell r="BM284">
            <v>0</v>
          </cell>
          <cell r="BN284">
            <v>0</v>
          </cell>
          <cell r="BO284">
            <v>0</v>
          </cell>
          <cell r="BP284">
            <v>0</v>
          </cell>
          <cell r="BQ284">
            <v>0</v>
          </cell>
          <cell r="BR284">
            <v>0</v>
          </cell>
        </row>
        <row r="285">
          <cell r="B285" t="str">
            <v>4.3-19</v>
          </cell>
          <cell r="F285">
            <v>12</v>
          </cell>
          <cell r="W285">
            <v>143.70181016599045</v>
          </cell>
          <cell r="X285">
            <v>6.4176516637082868</v>
          </cell>
          <cell r="Z285">
            <v>10.151999999999999</v>
          </cell>
          <cell r="AA285">
            <v>10.151999999999999</v>
          </cell>
          <cell r="AS285">
            <v>257</v>
          </cell>
          <cell r="AU285">
            <v>0</v>
          </cell>
          <cell r="AV285">
            <v>0</v>
          </cell>
          <cell r="AW285">
            <v>0</v>
          </cell>
          <cell r="AX285">
            <v>0</v>
          </cell>
          <cell r="AY285">
            <v>0</v>
          </cell>
          <cell r="AZ285">
            <v>0</v>
          </cell>
          <cell r="BK285">
            <v>257</v>
          </cell>
          <cell r="BM285">
            <v>0</v>
          </cell>
          <cell r="BN285">
            <v>0</v>
          </cell>
          <cell r="BO285">
            <v>0</v>
          </cell>
          <cell r="BP285">
            <v>0</v>
          </cell>
          <cell r="BQ285">
            <v>0</v>
          </cell>
          <cell r="BR285">
            <v>0</v>
          </cell>
        </row>
        <row r="286">
          <cell r="B286" t="str">
            <v>4.3-19</v>
          </cell>
          <cell r="F286">
            <v>1.7</v>
          </cell>
          <cell r="W286">
            <v>2.3263562148122472</v>
          </cell>
          <cell r="X286">
            <v>0.14501150074563068</v>
          </cell>
          <cell r="Z286">
            <v>1.5248999999999999</v>
          </cell>
          <cell r="AA286">
            <v>1.5248999999999999</v>
          </cell>
          <cell r="AS286">
            <v>256</v>
          </cell>
          <cell r="AU286">
            <v>0</v>
          </cell>
          <cell r="AV286">
            <v>0</v>
          </cell>
          <cell r="AW286">
            <v>0</v>
          </cell>
          <cell r="AX286">
            <v>0</v>
          </cell>
          <cell r="AY286">
            <v>0</v>
          </cell>
          <cell r="AZ286">
            <v>0</v>
          </cell>
          <cell r="BK286">
            <v>256</v>
          </cell>
          <cell r="BM286">
            <v>0</v>
          </cell>
          <cell r="BN286">
            <v>0</v>
          </cell>
          <cell r="BO286">
            <v>0</v>
          </cell>
          <cell r="BP286">
            <v>0</v>
          </cell>
          <cell r="BQ286">
            <v>0</v>
          </cell>
          <cell r="BR286">
            <v>0</v>
          </cell>
        </row>
        <row r="287">
          <cell r="B287" t="str">
            <v>4.3-21</v>
          </cell>
          <cell r="F287">
            <v>20</v>
          </cell>
          <cell r="W287">
            <v>27.368896644849972</v>
          </cell>
          <cell r="X287">
            <v>1.7060176558309492</v>
          </cell>
          <cell r="Z287">
            <v>17.940000000000001</v>
          </cell>
          <cell r="AA287">
            <v>17.940000000000001</v>
          </cell>
          <cell r="AS287">
            <v>256</v>
          </cell>
          <cell r="AU287">
            <v>0</v>
          </cell>
          <cell r="AV287">
            <v>0</v>
          </cell>
          <cell r="AW287">
            <v>0</v>
          </cell>
          <cell r="AX287">
            <v>0</v>
          </cell>
          <cell r="AY287">
            <v>0</v>
          </cell>
          <cell r="AZ287">
            <v>0</v>
          </cell>
          <cell r="BK287">
            <v>256</v>
          </cell>
          <cell r="BM287">
            <v>0</v>
          </cell>
          <cell r="BN287">
            <v>0</v>
          </cell>
          <cell r="BO287">
            <v>0</v>
          </cell>
          <cell r="BP287">
            <v>0</v>
          </cell>
          <cell r="BQ287">
            <v>0</v>
          </cell>
          <cell r="BR287">
            <v>0</v>
          </cell>
        </row>
        <row r="288">
          <cell r="B288" t="str">
            <v>4.3-21</v>
          </cell>
          <cell r="F288">
            <v>30</v>
          </cell>
          <cell r="W288">
            <v>13.912689824614043</v>
          </cell>
          <cell r="X288">
            <v>2.7338882798001873</v>
          </cell>
          <cell r="Z288">
            <v>30</v>
          </cell>
          <cell r="AA288">
            <v>30</v>
          </cell>
          <cell r="AS288">
            <v>221</v>
          </cell>
          <cell r="AU288">
            <v>0</v>
          </cell>
          <cell r="AV288">
            <v>0</v>
          </cell>
          <cell r="AW288">
            <v>0</v>
          </cell>
          <cell r="AX288">
            <v>0</v>
          </cell>
          <cell r="AY288">
            <v>0</v>
          </cell>
          <cell r="AZ288">
            <v>0</v>
          </cell>
          <cell r="BK288">
            <v>221</v>
          </cell>
          <cell r="BM288">
            <v>0</v>
          </cell>
          <cell r="BN288">
            <v>0</v>
          </cell>
          <cell r="BO288">
            <v>0</v>
          </cell>
          <cell r="BP288">
            <v>0</v>
          </cell>
          <cell r="BQ288">
            <v>0</v>
          </cell>
          <cell r="BR288">
            <v>0</v>
          </cell>
        </row>
        <row r="289">
          <cell r="B289" t="str">
            <v>4.3-41</v>
          </cell>
          <cell r="F289">
            <v>5.2</v>
          </cell>
          <cell r="W289">
            <v>62.270784405262539</v>
          </cell>
          <cell r="X289">
            <v>2.7809823876069246</v>
          </cell>
          <cell r="Z289">
            <v>4.3992000000000004</v>
          </cell>
          <cell r="AA289">
            <v>4.3992000000000004</v>
          </cell>
          <cell r="AS289">
            <v>257</v>
          </cell>
          <cell r="AU289">
            <v>0</v>
          </cell>
          <cell r="AV289">
            <v>0</v>
          </cell>
          <cell r="AW289">
            <v>0</v>
          </cell>
          <cell r="AX289">
            <v>0</v>
          </cell>
          <cell r="AY289">
            <v>0</v>
          </cell>
          <cell r="AZ289">
            <v>0</v>
          </cell>
          <cell r="BK289">
            <v>257</v>
          </cell>
          <cell r="BM289">
            <v>0</v>
          </cell>
          <cell r="BN289">
            <v>0</v>
          </cell>
          <cell r="BO289">
            <v>0</v>
          </cell>
          <cell r="BP289">
            <v>0</v>
          </cell>
          <cell r="BQ289">
            <v>0</v>
          </cell>
          <cell r="BR289">
            <v>0</v>
          </cell>
        </row>
        <row r="290">
          <cell r="B290" t="str">
            <v>4.3-41</v>
          </cell>
          <cell r="F290">
            <v>0.80000001192092896</v>
          </cell>
          <cell r="W290">
            <v>1.0947558821071326</v>
          </cell>
          <cell r="X290">
            <v>6.8240707250103741E-2</v>
          </cell>
          <cell r="Z290">
            <v>0.71760001069307333</v>
          </cell>
          <cell r="AA290">
            <v>0.71760001069307333</v>
          </cell>
          <cell r="AS290">
            <v>256</v>
          </cell>
          <cell r="AU290">
            <v>0</v>
          </cell>
          <cell r="AV290">
            <v>0</v>
          </cell>
          <cell r="AW290">
            <v>0</v>
          </cell>
          <cell r="AX290">
            <v>0</v>
          </cell>
          <cell r="AY290">
            <v>0</v>
          </cell>
          <cell r="AZ290">
            <v>0</v>
          </cell>
          <cell r="BK290">
            <v>256</v>
          </cell>
          <cell r="BM290">
            <v>0</v>
          </cell>
          <cell r="BN290">
            <v>0</v>
          </cell>
          <cell r="BO290">
            <v>0</v>
          </cell>
          <cell r="BP290">
            <v>0</v>
          </cell>
          <cell r="BQ290">
            <v>0</v>
          </cell>
          <cell r="BR290">
            <v>0</v>
          </cell>
        </row>
        <row r="291">
          <cell r="B291" t="str">
            <v>4.3-41</v>
          </cell>
          <cell r="F291">
            <v>20</v>
          </cell>
          <cell r="W291">
            <v>9.275126549742696</v>
          </cell>
          <cell r="X291">
            <v>1.8225921865334582</v>
          </cell>
          <cell r="Z291">
            <v>20</v>
          </cell>
          <cell r="AA291">
            <v>20</v>
          </cell>
          <cell r="AS291">
            <v>221</v>
          </cell>
          <cell r="AU291">
            <v>0</v>
          </cell>
          <cell r="AV291">
            <v>0</v>
          </cell>
          <cell r="AW291">
            <v>0</v>
          </cell>
          <cell r="AX291">
            <v>0</v>
          </cell>
          <cell r="AY291">
            <v>0</v>
          </cell>
          <cell r="AZ291">
            <v>0</v>
          </cell>
          <cell r="BK291">
            <v>221</v>
          </cell>
          <cell r="BM291">
            <v>0</v>
          </cell>
          <cell r="BN291">
            <v>0</v>
          </cell>
          <cell r="BO291">
            <v>0</v>
          </cell>
          <cell r="BP291">
            <v>0</v>
          </cell>
          <cell r="BQ291">
            <v>0</v>
          </cell>
          <cell r="BR291">
            <v>0</v>
          </cell>
        </row>
        <row r="292">
          <cell r="B292" t="str">
            <v>4.3-42</v>
          </cell>
          <cell r="F292">
            <v>5.2</v>
          </cell>
          <cell r="W292">
            <v>62.270784405262539</v>
          </cell>
          <cell r="X292">
            <v>2.7809823876069246</v>
          </cell>
          <cell r="Z292">
            <v>4.3992000000000004</v>
          </cell>
          <cell r="AA292">
            <v>4.3992000000000004</v>
          </cell>
          <cell r="AS292">
            <v>257</v>
          </cell>
          <cell r="AU292">
            <v>0</v>
          </cell>
          <cell r="AV292">
            <v>0</v>
          </cell>
          <cell r="AW292">
            <v>0</v>
          </cell>
          <cell r="AX292">
            <v>0</v>
          </cell>
          <cell r="AY292">
            <v>0</v>
          </cell>
          <cell r="AZ292">
            <v>0</v>
          </cell>
          <cell r="BK292">
            <v>257</v>
          </cell>
          <cell r="BM292">
            <v>0</v>
          </cell>
          <cell r="BN292">
            <v>0</v>
          </cell>
          <cell r="BO292">
            <v>0</v>
          </cell>
          <cell r="BP292">
            <v>0</v>
          </cell>
          <cell r="BQ292">
            <v>0</v>
          </cell>
          <cell r="BR292">
            <v>0</v>
          </cell>
        </row>
        <row r="293">
          <cell r="B293" t="str">
            <v>4.3-42</v>
          </cell>
          <cell r="F293">
            <v>0.80000001192092896</v>
          </cell>
          <cell r="W293">
            <v>1.0947558821071326</v>
          </cell>
          <cell r="X293">
            <v>6.8240707250103741E-2</v>
          </cell>
          <cell r="Z293">
            <v>0.71760001069307333</v>
          </cell>
          <cell r="AA293">
            <v>0.71760001069307333</v>
          </cell>
          <cell r="AS293">
            <v>256</v>
          </cell>
          <cell r="AU293">
            <v>0</v>
          </cell>
          <cell r="AV293">
            <v>0</v>
          </cell>
          <cell r="AW293">
            <v>0</v>
          </cell>
          <cell r="AX293">
            <v>0</v>
          </cell>
          <cell r="AY293">
            <v>0</v>
          </cell>
          <cell r="AZ293">
            <v>0</v>
          </cell>
          <cell r="BK293">
            <v>256</v>
          </cell>
          <cell r="BM293">
            <v>0</v>
          </cell>
          <cell r="BN293">
            <v>0</v>
          </cell>
          <cell r="BO293">
            <v>0</v>
          </cell>
          <cell r="BP293">
            <v>0</v>
          </cell>
          <cell r="BQ293">
            <v>0</v>
          </cell>
          <cell r="BR293">
            <v>0</v>
          </cell>
        </row>
        <row r="294">
          <cell r="B294" t="str">
            <v>4.3-42</v>
          </cell>
          <cell r="F294">
            <v>40</v>
          </cell>
          <cell r="W294">
            <v>18.550253099485392</v>
          </cell>
          <cell r="X294">
            <v>3.6451843730669165</v>
          </cell>
          <cell r="Z294">
            <v>40</v>
          </cell>
          <cell r="AA294">
            <v>40</v>
          </cell>
          <cell r="AS294">
            <v>221</v>
          </cell>
          <cell r="AU294">
            <v>0</v>
          </cell>
          <cell r="AV294">
            <v>0</v>
          </cell>
          <cell r="AW294">
            <v>0</v>
          </cell>
          <cell r="AX294">
            <v>0</v>
          </cell>
          <cell r="AY294">
            <v>0</v>
          </cell>
          <cell r="AZ294">
            <v>0</v>
          </cell>
          <cell r="BK294">
            <v>221</v>
          </cell>
          <cell r="BM294">
            <v>0</v>
          </cell>
          <cell r="BN294">
            <v>0</v>
          </cell>
          <cell r="BO294">
            <v>0</v>
          </cell>
          <cell r="BP294">
            <v>0</v>
          </cell>
          <cell r="BQ294">
            <v>0</v>
          </cell>
          <cell r="BR294">
            <v>0</v>
          </cell>
        </row>
        <row r="295">
          <cell r="B295" t="str">
            <v>4.3-49</v>
          </cell>
          <cell r="F295">
            <v>5.2</v>
          </cell>
          <cell r="W295">
            <v>62.270784405262539</v>
          </cell>
          <cell r="X295">
            <v>2.7809823876069246</v>
          </cell>
          <cell r="Z295">
            <v>4.3992000000000004</v>
          </cell>
          <cell r="AA295">
            <v>4.3992000000000004</v>
          </cell>
          <cell r="AS295">
            <v>257</v>
          </cell>
          <cell r="AU295">
            <v>0</v>
          </cell>
          <cell r="AV295">
            <v>0</v>
          </cell>
          <cell r="AW295">
            <v>0</v>
          </cell>
          <cell r="AX295">
            <v>0</v>
          </cell>
          <cell r="AY295">
            <v>0</v>
          </cell>
          <cell r="AZ295">
            <v>0</v>
          </cell>
          <cell r="BK295">
            <v>257</v>
          </cell>
          <cell r="BM295">
            <v>0</v>
          </cell>
          <cell r="BN295">
            <v>0</v>
          </cell>
          <cell r="BO295">
            <v>0</v>
          </cell>
          <cell r="BP295">
            <v>0</v>
          </cell>
          <cell r="BQ295">
            <v>0</v>
          </cell>
          <cell r="BR295">
            <v>0</v>
          </cell>
        </row>
        <row r="296">
          <cell r="B296" t="str">
            <v>4.3-49</v>
          </cell>
          <cell r="F296">
            <v>0.80000001192092896</v>
          </cell>
          <cell r="W296">
            <v>1.0947558821071326</v>
          </cell>
          <cell r="X296">
            <v>6.8240707250103741E-2</v>
          </cell>
          <cell r="Z296">
            <v>0.71760001069307333</v>
          </cell>
          <cell r="AA296">
            <v>0.71760001069307333</v>
          </cell>
          <cell r="AS296">
            <v>256</v>
          </cell>
          <cell r="AU296">
            <v>0</v>
          </cell>
          <cell r="AV296">
            <v>0</v>
          </cell>
          <cell r="AW296">
            <v>0</v>
          </cell>
          <cell r="AX296">
            <v>0</v>
          </cell>
          <cell r="AY296">
            <v>0</v>
          </cell>
          <cell r="AZ296">
            <v>0</v>
          </cell>
          <cell r="BK296">
            <v>256</v>
          </cell>
          <cell r="BM296">
            <v>0</v>
          </cell>
          <cell r="BN296">
            <v>0</v>
          </cell>
          <cell r="BO296">
            <v>0</v>
          </cell>
          <cell r="BP296">
            <v>0</v>
          </cell>
          <cell r="BQ296">
            <v>0</v>
          </cell>
          <cell r="BR296">
            <v>0</v>
          </cell>
        </row>
        <row r="297">
          <cell r="B297" t="str">
            <v>4.3-51</v>
          </cell>
          <cell r="F297">
            <v>9</v>
          </cell>
          <cell r="W297">
            <v>107.77635762449286</v>
          </cell>
          <cell r="X297">
            <v>4.8132387477812157</v>
          </cell>
          <cell r="Z297">
            <v>7.6139999999999999</v>
          </cell>
          <cell r="AA297">
            <v>7.6139999999999999</v>
          </cell>
          <cell r="AS297">
            <v>257</v>
          </cell>
          <cell r="AU297">
            <v>0</v>
          </cell>
          <cell r="AV297">
            <v>0</v>
          </cell>
          <cell r="AW297">
            <v>0</v>
          </cell>
          <cell r="AX297">
            <v>0</v>
          </cell>
          <cell r="AY297">
            <v>0</v>
          </cell>
          <cell r="AZ297">
            <v>0</v>
          </cell>
          <cell r="BK297">
            <v>257</v>
          </cell>
          <cell r="BM297">
            <v>0</v>
          </cell>
          <cell r="BN297">
            <v>0</v>
          </cell>
          <cell r="BO297">
            <v>0</v>
          </cell>
          <cell r="BP297">
            <v>0</v>
          </cell>
          <cell r="BQ297">
            <v>0</v>
          </cell>
          <cell r="BR297">
            <v>0</v>
          </cell>
        </row>
        <row r="298">
          <cell r="B298" t="str">
            <v>4.3-51</v>
          </cell>
          <cell r="F298">
            <v>0.80000001192092896</v>
          </cell>
          <cell r="W298">
            <v>1.0947558821071326</v>
          </cell>
          <cell r="X298">
            <v>6.8240707250103741E-2</v>
          </cell>
          <cell r="Z298">
            <v>0.71760001069307333</v>
          </cell>
          <cell r="AA298">
            <v>0.71760001069307333</v>
          </cell>
          <cell r="AS298">
            <v>256</v>
          </cell>
          <cell r="AU298">
            <v>0</v>
          </cell>
          <cell r="AV298">
            <v>0</v>
          </cell>
          <cell r="AW298">
            <v>0</v>
          </cell>
          <cell r="AX298">
            <v>0</v>
          </cell>
          <cell r="AY298">
            <v>0</v>
          </cell>
          <cell r="AZ298">
            <v>0</v>
          </cell>
          <cell r="BK298">
            <v>256</v>
          </cell>
          <cell r="BM298">
            <v>0</v>
          </cell>
          <cell r="BN298">
            <v>0</v>
          </cell>
          <cell r="BO298">
            <v>0</v>
          </cell>
          <cell r="BP298">
            <v>0</v>
          </cell>
          <cell r="BQ298">
            <v>0</v>
          </cell>
          <cell r="BR298">
            <v>0</v>
          </cell>
        </row>
        <row r="299">
          <cell r="B299" t="str">
            <v>4.3-51</v>
          </cell>
          <cell r="F299">
            <v>15</v>
          </cell>
          <cell r="W299">
            <v>6.9563449123070216</v>
          </cell>
          <cell r="X299">
            <v>1.3669441399000937</v>
          </cell>
          <cell r="Z299">
            <v>15</v>
          </cell>
          <cell r="AA299">
            <v>15</v>
          </cell>
          <cell r="AS299">
            <v>221</v>
          </cell>
          <cell r="AU299">
            <v>0</v>
          </cell>
          <cell r="AV299">
            <v>0</v>
          </cell>
          <cell r="AW299">
            <v>0</v>
          </cell>
          <cell r="AX299">
            <v>0</v>
          </cell>
          <cell r="AY299">
            <v>0</v>
          </cell>
          <cell r="AZ299">
            <v>0</v>
          </cell>
          <cell r="BK299">
            <v>221</v>
          </cell>
          <cell r="BM299">
            <v>0</v>
          </cell>
          <cell r="BN299">
            <v>0</v>
          </cell>
          <cell r="BO299">
            <v>0</v>
          </cell>
          <cell r="BP299">
            <v>0</v>
          </cell>
          <cell r="BQ299">
            <v>0</v>
          </cell>
          <cell r="BR299">
            <v>0</v>
          </cell>
        </row>
        <row r="300">
          <cell r="B300" t="str">
            <v>4.3-52</v>
          </cell>
          <cell r="F300">
            <v>9</v>
          </cell>
          <cell r="W300">
            <v>107.77635762449286</v>
          </cell>
          <cell r="X300">
            <v>4.8132387477812157</v>
          </cell>
          <cell r="Z300">
            <v>7.6139999999999999</v>
          </cell>
          <cell r="AA300">
            <v>7.6139999999999999</v>
          </cell>
          <cell r="AS300">
            <v>257</v>
          </cell>
          <cell r="AU300">
            <v>0</v>
          </cell>
          <cell r="AV300">
            <v>0</v>
          </cell>
          <cell r="AW300">
            <v>0</v>
          </cell>
          <cell r="AX300">
            <v>0</v>
          </cell>
          <cell r="AY300">
            <v>0</v>
          </cell>
          <cell r="AZ300">
            <v>0</v>
          </cell>
          <cell r="BK300">
            <v>257</v>
          </cell>
          <cell r="BM300">
            <v>0</v>
          </cell>
          <cell r="BN300">
            <v>0</v>
          </cell>
          <cell r="BO300">
            <v>0</v>
          </cell>
          <cell r="BP300">
            <v>0</v>
          </cell>
          <cell r="BQ300">
            <v>0</v>
          </cell>
          <cell r="BR300">
            <v>0</v>
          </cell>
        </row>
        <row r="301">
          <cell r="B301" t="str">
            <v>4.3-52</v>
          </cell>
          <cell r="F301">
            <v>0.80000001192092896</v>
          </cell>
          <cell r="W301">
            <v>1.0947558821071326</v>
          </cell>
          <cell r="X301">
            <v>6.8240707250103741E-2</v>
          </cell>
          <cell r="Z301">
            <v>0.71760001069307333</v>
          </cell>
          <cell r="AA301">
            <v>0.71760001069307333</v>
          </cell>
          <cell r="AS301">
            <v>256</v>
          </cell>
          <cell r="AU301">
            <v>0</v>
          </cell>
          <cell r="AV301">
            <v>0</v>
          </cell>
          <cell r="AW301">
            <v>0</v>
          </cell>
          <cell r="AX301">
            <v>0</v>
          </cell>
          <cell r="AY301">
            <v>0</v>
          </cell>
          <cell r="AZ301">
            <v>0</v>
          </cell>
          <cell r="BK301">
            <v>256</v>
          </cell>
          <cell r="BM301">
            <v>0</v>
          </cell>
          <cell r="BN301">
            <v>0</v>
          </cell>
          <cell r="BO301">
            <v>0</v>
          </cell>
          <cell r="BP301">
            <v>0</v>
          </cell>
          <cell r="BQ301">
            <v>0</v>
          </cell>
          <cell r="BR301">
            <v>0</v>
          </cell>
        </row>
        <row r="302">
          <cell r="B302" t="str">
            <v>4.3-52</v>
          </cell>
          <cell r="F302">
            <v>30</v>
          </cell>
          <cell r="W302">
            <v>13.912689824614043</v>
          </cell>
          <cell r="X302">
            <v>2.7338882798001873</v>
          </cell>
          <cell r="Z302">
            <v>30</v>
          </cell>
          <cell r="AA302">
            <v>30</v>
          </cell>
          <cell r="AS302">
            <v>221</v>
          </cell>
          <cell r="AU302">
            <v>0</v>
          </cell>
          <cell r="AV302">
            <v>0</v>
          </cell>
          <cell r="AW302">
            <v>0</v>
          </cell>
          <cell r="AX302">
            <v>0</v>
          </cell>
          <cell r="AY302">
            <v>0</v>
          </cell>
          <cell r="AZ302">
            <v>0</v>
          </cell>
          <cell r="BK302">
            <v>221</v>
          </cell>
          <cell r="BM302">
            <v>0</v>
          </cell>
          <cell r="BN302">
            <v>0</v>
          </cell>
          <cell r="BO302">
            <v>0</v>
          </cell>
          <cell r="BP302">
            <v>0</v>
          </cell>
          <cell r="BQ302">
            <v>0</v>
          </cell>
          <cell r="BR302">
            <v>0</v>
          </cell>
        </row>
        <row r="303">
          <cell r="B303" t="str">
            <v>4.3-59</v>
          </cell>
          <cell r="F303">
            <v>9</v>
          </cell>
          <cell r="W303">
            <v>107.77635762449286</v>
          </cell>
          <cell r="X303">
            <v>4.8132387477812157</v>
          </cell>
          <cell r="Z303">
            <v>7.6139999999999999</v>
          </cell>
          <cell r="AA303">
            <v>7.6139999999999999</v>
          </cell>
          <cell r="AS303">
            <v>257</v>
          </cell>
          <cell r="AU303">
            <v>0</v>
          </cell>
          <cell r="AV303">
            <v>0</v>
          </cell>
          <cell r="AW303">
            <v>0</v>
          </cell>
          <cell r="AX303">
            <v>0</v>
          </cell>
          <cell r="AY303">
            <v>0</v>
          </cell>
          <cell r="AZ303">
            <v>0</v>
          </cell>
          <cell r="BK303">
            <v>257</v>
          </cell>
          <cell r="BM303">
            <v>0</v>
          </cell>
          <cell r="BN303">
            <v>0</v>
          </cell>
          <cell r="BO303">
            <v>0</v>
          </cell>
          <cell r="BP303">
            <v>0</v>
          </cell>
          <cell r="BQ303">
            <v>0</v>
          </cell>
          <cell r="BR303">
            <v>0</v>
          </cell>
        </row>
        <row r="304">
          <cell r="B304" t="str">
            <v>4.3-59</v>
          </cell>
          <cell r="F304">
            <v>0.80000001192092896</v>
          </cell>
          <cell r="W304">
            <v>1.0947558821071326</v>
          </cell>
          <cell r="X304">
            <v>6.8240707250103741E-2</v>
          </cell>
          <cell r="Z304">
            <v>0.71760001069307333</v>
          </cell>
          <cell r="AA304">
            <v>0.71760001069307333</v>
          </cell>
          <cell r="AS304">
            <v>256</v>
          </cell>
          <cell r="AU304">
            <v>0</v>
          </cell>
          <cell r="AV304">
            <v>0</v>
          </cell>
          <cell r="AW304">
            <v>0</v>
          </cell>
          <cell r="AX304">
            <v>0</v>
          </cell>
          <cell r="AY304">
            <v>0</v>
          </cell>
          <cell r="AZ304">
            <v>0</v>
          </cell>
          <cell r="BK304">
            <v>256</v>
          </cell>
          <cell r="BM304">
            <v>0</v>
          </cell>
          <cell r="BN304">
            <v>0</v>
          </cell>
          <cell r="BO304">
            <v>0</v>
          </cell>
          <cell r="BP304">
            <v>0</v>
          </cell>
          <cell r="BQ304">
            <v>0</v>
          </cell>
          <cell r="BR304">
            <v>0</v>
          </cell>
        </row>
        <row r="305">
          <cell r="B305" t="str">
            <v>4.3-71</v>
          </cell>
          <cell r="F305">
            <v>36</v>
          </cell>
          <cell r="W305">
            <v>101.77680243946358</v>
          </cell>
          <cell r="X305">
            <v>23.544660704466153</v>
          </cell>
          <cell r="Z305">
            <v>36</v>
          </cell>
          <cell r="AA305">
            <v>36</v>
          </cell>
          <cell r="AS305">
            <v>256</v>
          </cell>
          <cell r="AU305">
            <v>0</v>
          </cell>
          <cell r="AV305">
            <v>0</v>
          </cell>
          <cell r="AW305">
            <v>0</v>
          </cell>
          <cell r="AX305">
            <v>0</v>
          </cell>
          <cell r="AY305">
            <v>0</v>
          </cell>
          <cell r="AZ305">
            <v>0</v>
          </cell>
          <cell r="BK305">
            <v>256</v>
          </cell>
          <cell r="BM305">
            <v>0</v>
          </cell>
          <cell r="BN305">
            <v>0</v>
          </cell>
          <cell r="BO305">
            <v>0</v>
          </cell>
          <cell r="BP305">
            <v>0</v>
          </cell>
          <cell r="BQ305">
            <v>0</v>
          </cell>
          <cell r="BR305">
            <v>0</v>
          </cell>
        </row>
        <row r="306">
          <cell r="B306" t="str">
            <v>4.3-75</v>
          </cell>
          <cell r="F306">
            <v>47</v>
          </cell>
          <cell r="W306">
            <v>132.87526985152192</v>
          </cell>
          <cell r="X306">
            <v>30.738862586386372</v>
          </cell>
          <cell r="Z306">
            <v>47</v>
          </cell>
          <cell r="AA306">
            <v>47</v>
          </cell>
          <cell r="AS306">
            <v>256</v>
          </cell>
          <cell r="AU306">
            <v>0</v>
          </cell>
          <cell r="AV306">
            <v>0</v>
          </cell>
          <cell r="AW306">
            <v>0</v>
          </cell>
          <cell r="AX306">
            <v>0</v>
          </cell>
          <cell r="AY306">
            <v>0</v>
          </cell>
          <cell r="AZ306">
            <v>0</v>
          </cell>
          <cell r="BK306">
            <v>256</v>
          </cell>
          <cell r="BM306">
            <v>0</v>
          </cell>
          <cell r="BN306">
            <v>0</v>
          </cell>
          <cell r="BO306">
            <v>0</v>
          </cell>
          <cell r="BP306">
            <v>0</v>
          </cell>
          <cell r="BQ306">
            <v>0</v>
          </cell>
          <cell r="BR306">
            <v>0</v>
          </cell>
        </row>
        <row r="308">
          <cell r="B308" t="str">
            <v>4.4-01</v>
          </cell>
          <cell r="F308">
            <v>0.75</v>
          </cell>
          <cell r="W308">
            <v>1.7447774713514845</v>
          </cell>
          <cell r="X308">
            <v>0.44023995821602796</v>
          </cell>
          <cell r="Z308">
            <v>0.75</v>
          </cell>
          <cell r="AA308">
            <v>0.75</v>
          </cell>
          <cell r="AS308">
            <v>249</v>
          </cell>
          <cell r="AU308">
            <v>0</v>
          </cell>
          <cell r="AV308">
            <v>0</v>
          </cell>
          <cell r="AW308">
            <v>0</v>
          </cell>
          <cell r="AX308">
            <v>1.06554375</v>
          </cell>
          <cell r="AY308">
            <v>0</v>
          </cell>
          <cell r="AZ308">
            <v>0</v>
          </cell>
          <cell r="BK308">
            <v>243</v>
          </cell>
          <cell r="BM308">
            <v>0</v>
          </cell>
          <cell r="BN308">
            <v>0</v>
          </cell>
          <cell r="BO308">
            <v>0</v>
          </cell>
          <cell r="BP308">
            <v>5.6081250000000006E-2</v>
          </cell>
          <cell r="BQ308">
            <v>0</v>
          </cell>
          <cell r="BR308">
            <v>0</v>
          </cell>
        </row>
        <row r="309">
          <cell r="B309" t="str">
            <v>4.4-02</v>
          </cell>
          <cell r="F309">
            <v>1.5</v>
          </cell>
          <cell r="W309">
            <v>3.4895549427029691</v>
          </cell>
          <cell r="X309">
            <v>0.88047991643205592</v>
          </cell>
          <cell r="Z309">
            <v>1.5</v>
          </cell>
          <cell r="AA309">
            <v>1.5</v>
          </cell>
          <cell r="AS309">
            <v>249</v>
          </cell>
          <cell r="AU309">
            <v>0</v>
          </cell>
          <cell r="AV309">
            <v>0</v>
          </cell>
          <cell r="AW309">
            <v>0</v>
          </cell>
          <cell r="AX309">
            <v>0</v>
          </cell>
          <cell r="AY309">
            <v>0</v>
          </cell>
          <cell r="AZ309">
            <v>0</v>
          </cell>
          <cell r="BK309">
            <v>243</v>
          </cell>
          <cell r="BM309">
            <v>0</v>
          </cell>
          <cell r="BN309">
            <v>0</v>
          </cell>
          <cell r="BO309">
            <v>0</v>
          </cell>
          <cell r="BP309">
            <v>0</v>
          </cell>
          <cell r="BQ309">
            <v>0</v>
          </cell>
          <cell r="BR309">
            <v>0</v>
          </cell>
        </row>
        <row r="310">
          <cell r="B310" t="str">
            <v>4.4-21</v>
          </cell>
          <cell r="F310">
            <v>0.6</v>
          </cell>
          <cell r="W310">
            <v>1.6932224572143499</v>
          </cell>
          <cell r="X310">
            <v>0.22722557449770078</v>
          </cell>
          <cell r="Z310">
            <v>0.6</v>
          </cell>
          <cell r="AA310">
            <v>0.6</v>
          </cell>
          <cell r="AS310">
            <v>239</v>
          </cell>
          <cell r="AU310">
            <v>0</v>
          </cell>
          <cell r="AV310">
            <v>0</v>
          </cell>
          <cell r="AW310">
            <v>0</v>
          </cell>
          <cell r="AX310">
            <v>0</v>
          </cell>
          <cell r="AY310">
            <v>0</v>
          </cell>
          <cell r="AZ310">
            <v>0</v>
          </cell>
          <cell r="BK310">
            <v>228</v>
          </cell>
          <cell r="BM310">
            <v>0</v>
          </cell>
          <cell r="BN310">
            <v>0</v>
          </cell>
          <cell r="BO310">
            <v>0</v>
          </cell>
          <cell r="BP310">
            <v>0</v>
          </cell>
          <cell r="BQ310">
            <v>0</v>
          </cell>
          <cell r="BR310">
            <v>0</v>
          </cell>
        </row>
        <row r="311">
          <cell r="B311" t="str">
            <v>4.4-22</v>
          </cell>
          <cell r="F311">
            <v>1.2</v>
          </cell>
          <cell r="W311">
            <v>3.3864449144286999</v>
          </cell>
          <cell r="X311">
            <v>0.45445114899540157</v>
          </cell>
          <cell r="Z311">
            <v>1.2</v>
          </cell>
          <cell r="AA311">
            <v>1.2</v>
          </cell>
          <cell r="AS311">
            <v>239</v>
          </cell>
          <cell r="AU311">
            <v>0</v>
          </cell>
          <cell r="AV311">
            <v>0</v>
          </cell>
          <cell r="AW311">
            <v>0</v>
          </cell>
          <cell r="AX311">
            <v>0</v>
          </cell>
          <cell r="AY311">
            <v>0</v>
          </cell>
          <cell r="AZ311">
            <v>0</v>
          </cell>
          <cell r="BK311">
            <v>228</v>
          </cell>
          <cell r="BM311">
            <v>0</v>
          </cell>
          <cell r="BN311">
            <v>0</v>
          </cell>
          <cell r="BO311">
            <v>0</v>
          </cell>
          <cell r="BP311">
            <v>0</v>
          </cell>
          <cell r="BQ311">
            <v>0</v>
          </cell>
          <cell r="BR311">
            <v>0</v>
          </cell>
        </row>
        <row r="312">
          <cell r="B312" t="str">
            <v>4.4-31</v>
          </cell>
          <cell r="F312">
            <v>6</v>
          </cell>
          <cell r="W312">
            <v>1.5666185259041387</v>
          </cell>
          <cell r="X312">
            <v>0.14426042832156766</v>
          </cell>
          <cell r="Z312">
            <v>6</v>
          </cell>
          <cell r="AA312">
            <v>6</v>
          </cell>
          <cell r="AS312">
            <v>239</v>
          </cell>
          <cell r="AU312">
            <v>0</v>
          </cell>
          <cell r="AV312">
            <v>0</v>
          </cell>
          <cell r="AW312">
            <v>0</v>
          </cell>
          <cell r="AX312">
            <v>0</v>
          </cell>
          <cell r="AY312">
            <v>0</v>
          </cell>
          <cell r="AZ312">
            <v>0</v>
          </cell>
          <cell r="BK312">
            <v>239</v>
          </cell>
          <cell r="BM312">
            <v>0</v>
          </cell>
          <cell r="BN312">
            <v>0</v>
          </cell>
          <cell r="BO312">
            <v>0</v>
          </cell>
          <cell r="BP312">
            <v>0</v>
          </cell>
          <cell r="BQ312">
            <v>0</v>
          </cell>
          <cell r="BR312">
            <v>0</v>
          </cell>
        </row>
        <row r="314">
          <cell r="B314" t="str">
            <v>4.9-01</v>
          </cell>
          <cell r="F314">
            <v>5</v>
          </cell>
          <cell r="W314">
            <v>1.5712020887652371</v>
          </cell>
          <cell r="X314">
            <v>0.27861346341904331</v>
          </cell>
          <cell r="Z314">
            <v>5</v>
          </cell>
          <cell r="AA314">
            <v>5</v>
          </cell>
          <cell r="AS314">
            <v>239</v>
          </cell>
          <cell r="AU314">
            <v>0</v>
          </cell>
          <cell r="AV314">
            <v>0</v>
          </cell>
          <cell r="AW314">
            <v>0</v>
          </cell>
          <cell r="AX314">
            <v>0</v>
          </cell>
          <cell r="AY314">
            <v>0</v>
          </cell>
          <cell r="AZ314">
            <v>0</v>
          </cell>
          <cell r="BK314">
            <v>226</v>
          </cell>
          <cell r="BM314">
            <v>0</v>
          </cell>
          <cell r="BN314">
            <v>0</v>
          </cell>
          <cell r="BO314">
            <v>0</v>
          </cell>
          <cell r="BP314">
            <v>0</v>
          </cell>
          <cell r="BQ314">
            <v>0</v>
          </cell>
          <cell r="BR314">
            <v>0</v>
          </cell>
        </row>
        <row r="315">
          <cell r="B315" t="str">
            <v>4.9-01</v>
          </cell>
          <cell r="F315">
            <v>7.6</v>
          </cell>
          <cell r="W315">
            <v>2.3882271749231605</v>
          </cell>
          <cell r="X315">
            <v>0.42349246439694571</v>
          </cell>
          <cell r="Z315">
            <v>3.2148000000000003</v>
          </cell>
          <cell r="AA315">
            <v>3.2148000000000003</v>
          </cell>
          <cell r="AS315">
            <v>329</v>
          </cell>
          <cell r="AU315">
            <v>0</v>
          </cell>
          <cell r="AV315">
            <v>0</v>
          </cell>
          <cell r="AW315">
            <v>0</v>
          </cell>
          <cell r="AX315">
            <v>0</v>
          </cell>
          <cell r="AY315">
            <v>0</v>
          </cell>
          <cell r="AZ315">
            <v>0</v>
          </cell>
          <cell r="BK315">
            <v>321</v>
          </cell>
          <cell r="BM315">
            <v>0</v>
          </cell>
          <cell r="BN315">
            <v>0</v>
          </cell>
          <cell r="BO315">
            <v>0</v>
          </cell>
          <cell r="BP315">
            <v>0</v>
          </cell>
          <cell r="BQ315">
            <v>0</v>
          </cell>
          <cell r="BR315">
            <v>0</v>
          </cell>
        </row>
        <row r="316">
          <cell r="B316" t="str">
            <v>4.9-01</v>
          </cell>
          <cell r="F316">
            <v>3.4</v>
          </cell>
          <cell r="W316">
            <v>8.2442227568458879</v>
          </cell>
          <cell r="X316">
            <v>0.40052169477264826</v>
          </cell>
          <cell r="Z316">
            <v>3.4</v>
          </cell>
          <cell r="AA316">
            <v>3.4</v>
          </cell>
          <cell r="AS316">
            <v>256</v>
          </cell>
          <cell r="AU316">
            <v>0</v>
          </cell>
          <cell r="AV316">
            <v>0</v>
          </cell>
          <cell r="AW316">
            <v>0</v>
          </cell>
          <cell r="AX316">
            <v>0</v>
          </cell>
          <cell r="AY316">
            <v>0</v>
          </cell>
          <cell r="AZ316">
            <v>0</v>
          </cell>
          <cell r="BK316">
            <v>256</v>
          </cell>
          <cell r="BM316">
            <v>0</v>
          </cell>
          <cell r="BN316">
            <v>0</v>
          </cell>
          <cell r="BO316">
            <v>0</v>
          </cell>
          <cell r="BP316">
            <v>0</v>
          </cell>
          <cell r="BQ316">
            <v>0</v>
          </cell>
          <cell r="BR316">
            <v>0</v>
          </cell>
        </row>
        <row r="317">
          <cell r="B317" t="str">
            <v>4.9-11</v>
          </cell>
          <cell r="F317">
            <v>5</v>
          </cell>
          <cell r="W317">
            <v>1.5712020887652371</v>
          </cell>
          <cell r="X317">
            <v>0.27861346341904331</v>
          </cell>
          <cell r="Z317">
            <v>5</v>
          </cell>
          <cell r="AA317">
            <v>5</v>
          </cell>
          <cell r="AS317">
            <v>239</v>
          </cell>
          <cell r="AU317">
            <v>0</v>
          </cell>
          <cell r="AV317">
            <v>0</v>
          </cell>
          <cell r="AW317">
            <v>0</v>
          </cell>
          <cell r="AX317">
            <v>0</v>
          </cell>
          <cell r="AY317">
            <v>0</v>
          </cell>
          <cell r="AZ317">
            <v>0</v>
          </cell>
          <cell r="BK317">
            <v>226</v>
          </cell>
          <cell r="BM317">
            <v>0</v>
          </cell>
          <cell r="BN317">
            <v>0</v>
          </cell>
          <cell r="BO317">
            <v>0</v>
          </cell>
          <cell r="BP317">
            <v>0</v>
          </cell>
          <cell r="BQ317">
            <v>0</v>
          </cell>
          <cell r="BR317">
            <v>0</v>
          </cell>
        </row>
        <row r="318">
          <cell r="B318" t="str">
            <v>4.9-21</v>
          </cell>
          <cell r="F318">
            <v>9.9</v>
          </cell>
          <cell r="W318">
            <v>3.1109801357551699</v>
          </cell>
          <cell r="X318">
            <v>0.55165465756970566</v>
          </cell>
          <cell r="Z318">
            <v>9.9</v>
          </cell>
          <cell r="AA318">
            <v>9.9</v>
          </cell>
          <cell r="AS318">
            <v>329</v>
          </cell>
          <cell r="AU318">
            <v>0</v>
          </cell>
          <cell r="AV318">
            <v>0</v>
          </cell>
          <cell r="AW318">
            <v>0</v>
          </cell>
          <cell r="AX318">
            <v>0</v>
          </cell>
          <cell r="AY318">
            <v>0</v>
          </cell>
          <cell r="AZ318">
            <v>0</v>
          </cell>
          <cell r="BK318">
            <v>321</v>
          </cell>
          <cell r="BM318">
            <v>0</v>
          </cell>
          <cell r="BN318">
            <v>0</v>
          </cell>
          <cell r="BO318">
            <v>0</v>
          </cell>
          <cell r="BP318">
            <v>0</v>
          </cell>
          <cell r="BQ318">
            <v>0</v>
          </cell>
          <cell r="BR318">
            <v>0</v>
          </cell>
        </row>
        <row r="319">
          <cell r="B319" t="str">
            <v>4.9-31</v>
          </cell>
          <cell r="F319">
            <v>22.8</v>
          </cell>
          <cell r="W319">
            <v>64.458641544993611</v>
          </cell>
          <cell r="X319">
            <v>14.911618446161899</v>
          </cell>
          <cell r="Z319">
            <v>22.8</v>
          </cell>
          <cell r="AA319">
            <v>22.8</v>
          </cell>
          <cell r="AS319">
            <v>256</v>
          </cell>
          <cell r="AU319">
            <v>0</v>
          </cell>
          <cell r="AV319">
            <v>0</v>
          </cell>
          <cell r="AW319">
            <v>0</v>
          </cell>
          <cell r="AX319">
            <v>0</v>
          </cell>
          <cell r="AY319">
            <v>0</v>
          </cell>
          <cell r="AZ319">
            <v>0</v>
          </cell>
          <cell r="BK319">
            <v>256</v>
          </cell>
          <cell r="BM319">
            <v>0</v>
          </cell>
          <cell r="BN319">
            <v>0</v>
          </cell>
          <cell r="BO319">
            <v>0</v>
          </cell>
          <cell r="BP319">
            <v>0</v>
          </cell>
          <cell r="BQ319">
            <v>0</v>
          </cell>
          <cell r="BR319">
            <v>0</v>
          </cell>
        </row>
        <row r="321">
          <cell r="B321" t="str">
            <v>4.9-51</v>
          </cell>
          <cell r="F321">
            <v>4.5</v>
          </cell>
          <cell r="W321">
            <v>1.4140818798887136</v>
          </cell>
          <cell r="X321">
            <v>0.25075211707713896</v>
          </cell>
          <cell r="Z321">
            <v>4.5</v>
          </cell>
          <cell r="AA321">
            <v>4.5</v>
          </cell>
          <cell r="AS321">
            <v>329</v>
          </cell>
          <cell r="AU321">
            <v>0</v>
          </cell>
          <cell r="AV321">
            <v>0</v>
          </cell>
          <cell r="AW321">
            <v>0</v>
          </cell>
          <cell r="AX321">
            <v>0</v>
          </cell>
          <cell r="AY321">
            <v>0</v>
          </cell>
          <cell r="AZ321">
            <v>0</v>
          </cell>
          <cell r="BK321">
            <v>329</v>
          </cell>
          <cell r="BM321">
            <v>0</v>
          </cell>
          <cell r="BN321">
            <v>0</v>
          </cell>
          <cell r="BO321">
            <v>0</v>
          </cell>
          <cell r="BP321">
            <v>0</v>
          </cell>
          <cell r="BQ321">
            <v>0</v>
          </cell>
          <cell r="BR321">
            <v>0</v>
          </cell>
        </row>
        <row r="322">
          <cell r="B322" t="str">
            <v>4.9-52</v>
          </cell>
          <cell r="F322">
            <v>0.84699999999999998</v>
          </cell>
          <cell r="W322">
            <v>10.142952767549493</v>
          </cell>
          <cell r="X322">
            <v>0.45297924659674327</v>
          </cell>
          <cell r="Z322">
            <v>0.71656199999999992</v>
          </cell>
          <cell r="AA322">
            <v>0.71656199999999992</v>
          </cell>
          <cell r="AS322">
            <v>258</v>
          </cell>
          <cell r="AU322">
            <v>0</v>
          </cell>
          <cell r="AV322">
            <v>0</v>
          </cell>
          <cell r="AW322">
            <v>0</v>
          </cell>
          <cell r="AX322">
            <v>0</v>
          </cell>
          <cell r="AY322">
            <v>0</v>
          </cell>
          <cell r="AZ322">
            <v>0</v>
          </cell>
          <cell r="BK322">
            <v>258</v>
          </cell>
          <cell r="BM322">
            <v>0</v>
          </cell>
          <cell r="BN322">
            <v>0</v>
          </cell>
          <cell r="BO322">
            <v>0</v>
          </cell>
          <cell r="BP322">
            <v>0</v>
          </cell>
          <cell r="BQ322">
            <v>0</v>
          </cell>
          <cell r="BR322">
            <v>0</v>
          </cell>
        </row>
        <row r="323">
          <cell r="B323" t="str">
            <v>4.9-61</v>
          </cell>
          <cell r="F323">
            <v>1000</v>
          </cell>
          <cell r="W323">
            <v>1368.4448322424987</v>
          </cell>
          <cell r="X323">
            <v>85.300882791547465</v>
          </cell>
          <cell r="Z323">
            <v>897</v>
          </cell>
          <cell r="AA323">
            <v>897</v>
          </cell>
          <cell r="AS323">
            <v>256</v>
          </cell>
          <cell r="AU323">
            <v>0</v>
          </cell>
          <cell r="AV323">
            <v>0</v>
          </cell>
          <cell r="AW323">
            <v>0</v>
          </cell>
          <cell r="AX323">
            <v>0</v>
          </cell>
          <cell r="AY323">
            <v>0</v>
          </cell>
          <cell r="AZ323">
            <v>0</v>
          </cell>
          <cell r="BK323">
            <v>256</v>
          </cell>
          <cell r="BM323">
            <v>0</v>
          </cell>
          <cell r="BN323">
            <v>0</v>
          </cell>
          <cell r="BO323">
            <v>0</v>
          </cell>
          <cell r="BP323">
            <v>0</v>
          </cell>
          <cell r="BQ323">
            <v>0</v>
          </cell>
          <cell r="BR323">
            <v>0</v>
          </cell>
        </row>
        <row r="324">
          <cell r="B324" t="str">
            <v>4.9-61</v>
          </cell>
          <cell r="F324">
            <v>1300</v>
          </cell>
          <cell r="W324">
            <v>602.88322573327514</v>
          </cell>
          <cell r="X324">
            <v>118.46849212467478</v>
          </cell>
          <cell r="Z324">
            <v>1300</v>
          </cell>
          <cell r="AA324">
            <v>1300</v>
          </cell>
          <cell r="AS324">
            <v>221</v>
          </cell>
          <cell r="AU324">
            <v>0</v>
          </cell>
          <cell r="AV324">
            <v>0</v>
          </cell>
          <cell r="AW324">
            <v>0</v>
          </cell>
          <cell r="AX324">
            <v>0</v>
          </cell>
          <cell r="AY324">
            <v>0</v>
          </cell>
          <cell r="AZ324">
            <v>0</v>
          </cell>
          <cell r="BK324">
            <v>221</v>
          </cell>
          <cell r="BM324">
            <v>0</v>
          </cell>
          <cell r="BN324">
            <v>0</v>
          </cell>
          <cell r="BO324">
            <v>0</v>
          </cell>
          <cell r="BP324">
            <v>0</v>
          </cell>
          <cell r="BQ324">
            <v>0</v>
          </cell>
          <cell r="BR324">
            <v>0</v>
          </cell>
        </row>
        <row r="326">
          <cell r="B326" t="str">
            <v>5.1-01</v>
          </cell>
          <cell r="F326">
            <v>65</v>
          </cell>
          <cell r="W326">
            <v>0.83186617774230853</v>
          </cell>
          <cell r="X326">
            <v>0.15603640636619306</v>
          </cell>
          <cell r="Z326">
            <v>65</v>
          </cell>
          <cell r="AA326">
            <v>65</v>
          </cell>
          <cell r="AS326">
            <v>219</v>
          </cell>
          <cell r="AU326">
            <v>0</v>
          </cell>
          <cell r="AV326">
            <v>0</v>
          </cell>
          <cell r="AW326">
            <v>0</v>
          </cell>
          <cell r="AX326">
            <v>0</v>
          </cell>
          <cell r="AY326">
            <v>0</v>
          </cell>
          <cell r="AZ326">
            <v>0</v>
          </cell>
          <cell r="BK326">
            <v>219</v>
          </cell>
          <cell r="BM326">
            <v>0</v>
          </cell>
          <cell r="BN326">
            <v>0</v>
          </cell>
          <cell r="BO326">
            <v>0</v>
          </cell>
          <cell r="BP326">
            <v>0</v>
          </cell>
          <cell r="BQ326">
            <v>0</v>
          </cell>
          <cell r="BR326">
            <v>0</v>
          </cell>
        </row>
        <row r="327">
          <cell r="B327" t="str">
            <v>5.1-01</v>
          </cell>
          <cell r="F327">
            <v>66</v>
          </cell>
          <cell r="W327">
            <v>0.84466411893834414</v>
          </cell>
          <cell r="X327">
            <v>0.15843696646413452</v>
          </cell>
          <cell r="Z327">
            <v>66</v>
          </cell>
          <cell r="AA327">
            <v>66</v>
          </cell>
          <cell r="AS327">
            <v>219</v>
          </cell>
          <cell r="AU327">
            <v>0</v>
          </cell>
          <cell r="AV327">
            <v>0</v>
          </cell>
          <cell r="AW327">
            <v>0</v>
          </cell>
          <cell r="AX327">
            <v>0</v>
          </cell>
          <cell r="AY327">
            <v>0</v>
          </cell>
          <cell r="AZ327">
            <v>0</v>
          </cell>
          <cell r="BK327">
            <v>219</v>
          </cell>
          <cell r="BM327">
            <v>0</v>
          </cell>
          <cell r="BN327">
            <v>0</v>
          </cell>
          <cell r="BO327">
            <v>0</v>
          </cell>
          <cell r="BP327">
            <v>0</v>
          </cell>
          <cell r="BQ327">
            <v>0</v>
          </cell>
          <cell r="BR327">
            <v>0</v>
          </cell>
        </row>
        <row r="328">
          <cell r="B328" t="str">
            <v>5.1-01</v>
          </cell>
          <cell r="F328">
            <v>16</v>
          </cell>
          <cell r="W328">
            <v>12.807838988785086</v>
          </cell>
          <cell r="X328">
            <v>0.13521611390305957</v>
          </cell>
          <cell r="Z328">
            <v>13.441500203832042</v>
          </cell>
          <cell r="AA328">
            <v>13.441500203832042</v>
          </cell>
          <cell r="AS328">
            <v>219</v>
          </cell>
          <cell r="AU328">
            <v>0</v>
          </cell>
          <cell r="AV328">
            <v>0</v>
          </cell>
          <cell r="AW328">
            <v>0</v>
          </cell>
          <cell r="AX328">
            <v>0</v>
          </cell>
          <cell r="AY328">
            <v>0</v>
          </cell>
          <cell r="AZ328">
            <v>0</v>
          </cell>
          <cell r="BK328">
            <v>219</v>
          </cell>
          <cell r="BM328">
            <v>0</v>
          </cell>
          <cell r="BN328">
            <v>0</v>
          </cell>
          <cell r="BO328">
            <v>0</v>
          </cell>
          <cell r="BP328">
            <v>0</v>
          </cell>
          <cell r="BQ328">
            <v>0</v>
          </cell>
          <cell r="BR328">
            <v>0</v>
          </cell>
        </row>
        <row r="329">
          <cell r="B329" t="str">
            <v>5.1-02</v>
          </cell>
          <cell r="F329">
            <v>65</v>
          </cell>
          <cell r="W329">
            <v>0.83186617774230853</v>
          </cell>
          <cell r="X329">
            <v>0.15603640636619306</v>
          </cell>
          <cell r="Z329">
            <v>65</v>
          </cell>
          <cell r="AA329">
            <v>65</v>
          </cell>
          <cell r="AS329">
            <v>219</v>
          </cell>
          <cell r="AU329">
            <v>0</v>
          </cell>
          <cell r="AV329">
            <v>0</v>
          </cell>
          <cell r="AW329">
            <v>0</v>
          </cell>
          <cell r="AX329">
            <v>0</v>
          </cell>
          <cell r="AY329">
            <v>0</v>
          </cell>
          <cell r="AZ329">
            <v>0</v>
          </cell>
          <cell r="BK329">
            <v>219</v>
          </cell>
          <cell r="BM329">
            <v>0</v>
          </cell>
          <cell r="BN329">
            <v>0</v>
          </cell>
          <cell r="BO329">
            <v>0</v>
          </cell>
          <cell r="BP329">
            <v>0</v>
          </cell>
          <cell r="BQ329">
            <v>0</v>
          </cell>
          <cell r="BR329">
            <v>0</v>
          </cell>
        </row>
        <row r="330">
          <cell r="B330" t="str">
            <v>5.1-03</v>
          </cell>
          <cell r="F330">
            <v>45</v>
          </cell>
          <cell r="W330">
            <v>101.87955274743761</v>
          </cell>
          <cell r="X330">
            <v>15.407271352599528</v>
          </cell>
          <cell r="Z330">
            <v>45</v>
          </cell>
          <cell r="AA330">
            <v>45</v>
          </cell>
          <cell r="AS330">
            <v>222</v>
          </cell>
          <cell r="AU330">
            <v>0</v>
          </cell>
          <cell r="AV330">
            <v>0</v>
          </cell>
          <cell r="AW330">
            <v>0</v>
          </cell>
          <cell r="AX330">
            <v>0</v>
          </cell>
          <cell r="AY330">
            <v>3.7044000000000001</v>
          </cell>
          <cell r="AZ330">
            <v>0</v>
          </cell>
          <cell r="BK330">
            <v>222</v>
          </cell>
          <cell r="BM330">
            <v>0</v>
          </cell>
          <cell r="BN330">
            <v>0</v>
          </cell>
          <cell r="BO330">
            <v>0</v>
          </cell>
          <cell r="BP330">
            <v>0</v>
          </cell>
          <cell r="BQ330">
            <v>7.5600000000000001E-2</v>
          </cell>
          <cell r="BR330">
            <v>0</v>
          </cell>
        </row>
        <row r="331">
          <cell r="B331" t="str">
            <v>5.1-03</v>
          </cell>
          <cell r="F331">
            <v>66</v>
          </cell>
          <cell r="W331">
            <v>0.84466411893834414</v>
          </cell>
          <cell r="X331">
            <v>0.15843696646413452</v>
          </cell>
          <cell r="Z331">
            <v>66</v>
          </cell>
          <cell r="AA331">
            <v>66</v>
          </cell>
          <cell r="AS331">
            <v>219</v>
          </cell>
          <cell r="AU331">
            <v>0</v>
          </cell>
          <cell r="AV331">
            <v>0</v>
          </cell>
          <cell r="AW331">
            <v>0</v>
          </cell>
          <cell r="AX331">
            <v>0</v>
          </cell>
          <cell r="AY331">
            <v>5.2667999999999999</v>
          </cell>
          <cell r="AZ331">
            <v>0</v>
          </cell>
          <cell r="BK331">
            <v>219</v>
          </cell>
          <cell r="BM331">
            <v>0</v>
          </cell>
          <cell r="BN331">
            <v>0</v>
          </cell>
          <cell r="BO331">
            <v>0</v>
          </cell>
          <cell r="BP331">
            <v>0</v>
          </cell>
          <cell r="BQ331">
            <v>0.2772</v>
          </cell>
          <cell r="BR331">
            <v>0</v>
          </cell>
        </row>
        <row r="332">
          <cell r="B332" t="str">
            <v>5.1-03</v>
          </cell>
          <cell r="F332">
            <v>16</v>
          </cell>
          <cell r="W332">
            <v>12.807838988785086</v>
          </cell>
          <cell r="X332">
            <v>0.13521611390305957</v>
          </cell>
          <cell r="Z332">
            <v>13.441500203832042</v>
          </cell>
          <cell r="AA332">
            <v>13.441500203832042</v>
          </cell>
          <cell r="AS332">
            <v>219</v>
          </cell>
          <cell r="AU332">
            <v>0</v>
          </cell>
          <cell r="AV332">
            <v>0</v>
          </cell>
          <cell r="AW332">
            <v>0</v>
          </cell>
          <cell r="AX332">
            <v>0</v>
          </cell>
          <cell r="AY332">
            <v>1.2768000000000002</v>
          </cell>
          <cell r="AZ332">
            <v>0</v>
          </cell>
          <cell r="BK332">
            <v>219</v>
          </cell>
          <cell r="BM332">
            <v>0</v>
          </cell>
          <cell r="BN332">
            <v>0</v>
          </cell>
          <cell r="BO332">
            <v>0</v>
          </cell>
          <cell r="BP332">
            <v>0</v>
          </cell>
          <cell r="BQ332">
            <v>6.720000000000001E-2</v>
          </cell>
          <cell r="BR332">
            <v>0</v>
          </cell>
        </row>
        <row r="333">
          <cell r="B333" t="str">
            <v>5.1-04</v>
          </cell>
          <cell r="F333">
            <v>45</v>
          </cell>
          <cell r="W333">
            <v>101.87955274743761</v>
          </cell>
          <cell r="X333">
            <v>15.407271352599528</v>
          </cell>
          <cell r="Z333">
            <v>45</v>
          </cell>
          <cell r="AA333">
            <v>45</v>
          </cell>
          <cell r="AS333">
            <v>222</v>
          </cell>
          <cell r="AU333">
            <v>0</v>
          </cell>
          <cell r="AV333">
            <v>0</v>
          </cell>
          <cell r="AW333">
            <v>0</v>
          </cell>
          <cell r="AX333">
            <v>0</v>
          </cell>
          <cell r="AY333">
            <v>0</v>
          </cell>
          <cell r="AZ333">
            <v>0</v>
          </cell>
          <cell r="BK333">
            <v>222</v>
          </cell>
          <cell r="BM333">
            <v>0</v>
          </cell>
          <cell r="BN333">
            <v>0</v>
          </cell>
          <cell r="BO333">
            <v>0</v>
          </cell>
          <cell r="BP333">
            <v>0</v>
          </cell>
          <cell r="BQ333">
            <v>0</v>
          </cell>
          <cell r="BR333">
            <v>0</v>
          </cell>
        </row>
        <row r="334">
          <cell r="B334" t="str">
            <v>5.1-11</v>
          </cell>
          <cell r="F334">
            <v>7</v>
          </cell>
          <cell r="W334">
            <v>15.497443352944744</v>
          </cell>
          <cell r="X334">
            <v>3.9522652979867616</v>
          </cell>
          <cell r="Z334">
            <v>7</v>
          </cell>
          <cell r="AA334">
            <v>7</v>
          </cell>
          <cell r="AS334">
            <v>241</v>
          </cell>
          <cell r="AU334">
            <v>0</v>
          </cell>
          <cell r="AV334">
            <v>0</v>
          </cell>
          <cell r="AW334">
            <v>0</v>
          </cell>
          <cell r="AX334">
            <v>0</v>
          </cell>
          <cell r="AY334">
            <v>52.822000000000003</v>
          </cell>
          <cell r="AZ334">
            <v>0</v>
          </cell>
          <cell r="BK334">
            <v>241</v>
          </cell>
          <cell r="BM334">
            <v>0</v>
          </cell>
          <cell r="BN334">
            <v>0</v>
          </cell>
          <cell r="BO334">
            <v>0</v>
          </cell>
          <cell r="BP334">
            <v>0</v>
          </cell>
          <cell r="BQ334">
            <v>1.0780000000000001</v>
          </cell>
          <cell r="BR334">
            <v>0</v>
          </cell>
        </row>
        <row r="335">
          <cell r="B335" t="str">
            <v>5.1-12</v>
          </cell>
          <cell r="F335">
            <v>7.66</v>
          </cell>
          <cell r="W335">
            <v>6.1317529158808606</v>
          </cell>
          <cell r="X335">
            <v>6.4734714531089782E-2</v>
          </cell>
          <cell r="Z335">
            <v>6.43511822258459</v>
          </cell>
          <cell r="AA335">
            <v>6.43511822258459</v>
          </cell>
          <cell r="AS335">
            <v>219</v>
          </cell>
          <cell r="AU335">
            <v>0</v>
          </cell>
          <cell r="AV335">
            <v>0</v>
          </cell>
          <cell r="AW335">
            <v>0</v>
          </cell>
          <cell r="AX335">
            <v>0</v>
          </cell>
          <cell r="AY335">
            <v>33.244399999999999</v>
          </cell>
          <cell r="AZ335">
            <v>0</v>
          </cell>
          <cell r="BK335">
            <v>219</v>
          </cell>
          <cell r="BM335">
            <v>0</v>
          </cell>
          <cell r="BN335">
            <v>0</v>
          </cell>
          <cell r="BO335">
            <v>0</v>
          </cell>
          <cell r="BP335">
            <v>0</v>
          </cell>
          <cell r="BQ335">
            <v>0</v>
          </cell>
          <cell r="BR335">
            <v>0</v>
          </cell>
        </row>
        <row r="336">
          <cell r="B336" t="str">
            <v>5.1-12</v>
          </cell>
          <cell r="F336">
            <v>31.54</v>
          </cell>
          <cell r="W336">
            <v>0.40364706532296019</v>
          </cell>
          <cell r="X336">
            <v>7.5713665489072768E-2</v>
          </cell>
          <cell r="Z336">
            <v>31.54</v>
          </cell>
          <cell r="AA336">
            <v>31.54</v>
          </cell>
          <cell r="AS336">
            <v>219</v>
          </cell>
          <cell r="AU336">
            <v>0</v>
          </cell>
          <cell r="AV336">
            <v>0</v>
          </cell>
          <cell r="AW336">
            <v>0</v>
          </cell>
          <cell r="AX336">
            <v>0</v>
          </cell>
          <cell r="AY336">
            <v>136.8836</v>
          </cell>
          <cell r="AZ336">
            <v>0</v>
          </cell>
          <cell r="BK336">
            <v>219</v>
          </cell>
          <cell r="BM336">
            <v>0</v>
          </cell>
          <cell r="BN336">
            <v>0</v>
          </cell>
          <cell r="BO336">
            <v>0</v>
          </cell>
          <cell r="BP336">
            <v>0</v>
          </cell>
          <cell r="BQ336">
            <v>0</v>
          </cell>
          <cell r="BR336">
            <v>0</v>
          </cell>
        </row>
        <row r="337">
          <cell r="B337" t="str">
            <v>5.1-12</v>
          </cell>
          <cell r="F337">
            <v>4</v>
          </cell>
          <cell r="W337">
            <v>11.308533604384843</v>
          </cell>
          <cell r="X337">
            <v>2.616073411607351</v>
          </cell>
          <cell r="Z337">
            <v>3.5880000000000001</v>
          </cell>
          <cell r="AA337">
            <v>3.5880000000000001</v>
          </cell>
          <cell r="AS337">
            <v>256</v>
          </cell>
          <cell r="AU337">
            <v>0</v>
          </cell>
          <cell r="AV337">
            <v>0</v>
          </cell>
          <cell r="AW337">
            <v>0</v>
          </cell>
          <cell r="AX337">
            <v>0</v>
          </cell>
          <cell r="AY337">
            <v>0</v>
          </cell>
          <cell r="AZ337">
            <v>0</v>
          </cell>
          <cell r="BK337">
            <v>256</v>
          </cell>
          <cell r="BM337">
            <v>0</v>
          </cell>
          <cell r="BN337">
            <v>0</v>
          </cell>
          <cell r="BO337">
            <v>0</v>
          </cell>
          <cell r="BP337">
            <v>0</v>
          </cell>
          <cell r="BQ337">
            <v>0</v>
          </cell>
          <cell r="BR337">
            <v>0</v>
          </cell>
        </row>
        <row r="338">
          <cell r="B338" t="str">
            <v>5.1-12</v>
          </cell>
          <cell r="F338">
            <v>1.6</v>
          </cell>
          <cell r="W338">
            <v>4.5234134417539371</v>
          </cell>
          <cell r="X338">
            <v>1.0464293646429403</v>
          </cell>
          <cell r="Z338">
            <v>1.4352</v>
          </cell>
          <cell r="AA338">
            <v>1.4352</v>
          </cell>
          <cell r="AS338">
            <v>256</v>
          </cell>
          <cell r="AU338">
            <v>0</v>
          </cell>
          <cell r="AV338">
            <v>0</v>
          </cell>
          <cell r="AW338">
            <v>0</v>
          </cell>
          <cell r="AX338">
            <v>0</v>
          </cell>
          <cell r="AY338">
            <v>0</v>
          </cell>
          <cell r="AZ338">
            <v>0</v>
          </cell>
          <cell r="BK338">
            <v>256</v>
          </cell>
          <cell r="BM338">
            <v>0</v>
          </cell>
          <cell r="BN338">
            <v>0</v>
          </cell>
          <cell r="BO338">
            <v>0</v>
          </cell>
          <cell r="BP338">
            <v>0</v>
          </cell>
          <cell r="BQ338">
            <v>0</v>
          </cell>
          <cell r="BR338">
            <v>0</v>
          </cell>
        </row>
        <row r="339">
          <cell r="B339" t="str">
            <v>5.1-13</v>
          </cell>
          <cell r="F339">
            <v>14</v>
          </cell>
          <cell r="W339">
            <v>167.65211186032221</v>
          </cell>
          <cell r="X339">
            <v>7.487260274326335</v>
          </cell>
          <cell r="Z339">
            <v>11.843999999999999</v>
          </cell>
          <cell r="AA339">
            <v>11.843999999999999</v>
          </cell>
          <cell r="AS339">
            <v>258</v>
          </cell>
          <cell r="AU339">
            <v>0</v>
          </cell>
          <cell r="AV339">
            <v>0</v>
          </cell>
          <cell r="AW339">
            <v>0</v>
          </cell>
          <cell r="AX339">
            <v>0</v>
          </cell>
          <cell r="AY339">
            <v>0</v>
          </cell>
          <cell r="AZ339">
            <v>0</v>
          </cell>
          <cell r="BK339">
            <v>258</v>
          </cell>
          <cell r="BM339">
            <v>0</v>
          </cell>
          <cell r="BN339">
            <v>0</v>
          </cell>
          <cell r="BO339">
            <v>0</v>
          </cell>
          <cell r="BP339">
            <v>0</v>
          </cell>
          <cell r="BQ339">
            <v>0</v>
          </cell>
          <cell r="BR339">
            <v>0</v>
          </cell>
        </row>
        <row r="340">
          <cell r="B340" t="str">
            <v>5.1-13</v>
          </cell>
          <cell r="F340">
            <v>1.6</v>
          </cell>
          <cell r="W340">
            <v>4.5234134417539371</v>
          </cell>
          <cell r="X340">
            <v>1.0464293646429403</v>
          </cell>
          <cell r="Z340">
            <v>1.4352</v>
          </cell>
          <cell r="AA340">
            <v>1.4352</v>
          </cell>
          <cell r="AS340">
            <v>256</v>
          </cell>
          <cell r="AU340">
            <v>0</v>
          </cell>
          <cell r="AV340">
            <v>0</v>
          </cell>
          <cell r="AW340">
            <v>0</v>
          </cell>
          <cell r="AX340">
            <v>0</v>
          </cell>
          <cell r="AY340">
            <v>0</v>
          </cell>
          <cell r="AZ340">
            <v>0</v>
          </cell>
          <cell r="BK340">
            <v>256</v>
          </cell>
          <cell r="BM340">
            <v>0</v>
          </cell>
          <cell r="BN340">
            <v>0</v>
          </cell>
          <cell r="BO340">
            <v>0</v>
          </cell>
          <cell r="BP340">
            <v>0</v>
          </cell>
          <cell r="BQ340">
            <v>0</v>
          </cell>
          <cell r="BR340">
            <v>0</v>
          </cell>
        </row>
        <row r="341">
          <cell r="B341" t="str">
            <v>5.1-14</v>
          </cell>
          <cell r="F341">
            <v>10.3</v>
          </cell>
          <cell r="W341">
            <v>21.850879880639607</v>
          </cell>
          <cell r="X341">
            <v>5.4192870694541115</v>
          </cell>
          <cell r="Z341">
            <v>10.3</v>
          </cell>
          <cell r="AA341">
            <v>10.3</v>
          </cell>
          <cell r="AS341">
            <v>249</v>
          </cell>
          <cell r="AU341">
            <v>0</v>
          </cell>
          <cell r="AV341">
            <v>0</v>
          </cell>
          <cell r="AW341">
            <v>0</v>
          </cell>
          <cell r="AX341">
            <v>0</v>
          </cell>
          <cell r="AY341">
            <v>0</v>
          </cell>
          <cell r="AZ341">
            <v>0</v>
          </cell>
          <cell r="BK341">
            <v>249</v>
          </cell>
          <cell r="BM341">
            <v>0</v>
          </cell>
          <cell r="BN341">
            <v>0</v>
          </cell>
          <cell r="BO341">
            <v>0</v>
          </cell>
          <cell r="BP341">
            <v>0</v>
          </cell>
          <cell r="BQ341">
            <v>0</v>
          </cell>
          <cell r="BR341">
            <v>0</v>
          </cell>
        </row>
        <row r="342">
          <cell r="B342" t="str">
            <v>5.1-21</v>
          </cell>
          <cell r="F342">
            <v>3</v>
          </cell>
          <cell r="W342">
            <v>6.6417614369763189</v>
          </cell>
          <cell r="X342">
            <v>1.6938279848514695</v>
          </cell>
          <cell r="Z342">
            <v>3</v>
          </cell>
          <cell r="AA342">
            <v>3</v>
          </cell>
          <cell r="AS342">
            <v>242</v>
          </cell>
          <cell r="AU342">
            <v>0</v>
          </cell>
          <cell r="AV342">
            <v>0</v>
          </cell>
          <cell r="AW342">
            <v>0</v>
          </cell>
          <cell r="AX342">
            <v>0</v>
          </cell>
          <cell r="AY342">
            <v>0</v>
          </cell>
          <cell r="AZ342">
            <v>0</v>
          </cell>
          <cell r="BK342">
            <v>242</v>
          </cell>
          <cell r="BM342">
            <v>0</v>
          </cell>
          <cell r="BN342">
            <v>0</v>
          </cell>
          <cell r="BO342">
            <v>0</v>
          </cell>
          <cell r="BP342">
            <v>0</v>
          </cell>
          <cell r="BQ342">
            <v>0</v>
          </cell>
          <cell r="BR342">
            <v>0</v>
          </cell>
        </row>
        <row r="343">
          <cell r="B343" t="str">
            <v>5.1-21</v>
          </cell>
          <cell r="F343">
            <v>0.24</v>
          </cell>
          <cell r="W343">
            <v>0.43467433867086103</v>
          </cell>
          <cell r="X343">
            <v>0.1010875858095568</v>
          </cell>
          <cell r="Z343">
            <v>0.24</v>
          </cell>
          <cell r="AA343">
            <v>0.24</v>
          </cell>
          <cell r="AS343">
            <v>339</v>
          </cell>
          <cell r="AU343">
            <v>0</v>
          </cell>
          <cell r="AV343">
            <v>0</v>
          </cell>
          <cell r="AW343">
            <v>0</v>
          </cell>
          <cell r="AX343">
            <v>0</v>
          </cell>
          <cell r="AY343">
            <v>0</v>
          </cell>
          <cell r="AZ343">
            <v>0</v>
          </cell>
          <cell r="BK343">
            <v>339</v>
          </cell>
          <cell r="BM343">
            <v>0</v>
          </cell>
          <cell r="BN343">
            <v>0</v>
          </cell>
          <cell r="BO343">
            <v>0</v>
          </cell>
          <cell r="BP343">
            <v>0</v>
          </cell>
          <cell r="BQ343">
            <v>0</v>
          </cell>
          <cell r="BR343">
            <v>0</v>
          </cell>
        </row>
        <row r="344">
          <cell r="B344" t="str">
            <v>5.1-22</v>
          </cell>
          <cell r="F344">
            <v>4.3</v>
          </cell>
          <cell r="W344">
            <v>9.5198580596660562</v>
          </cell>
          <cell r="X344">
            <v>2.4278201116204392</v>
          </cell>
          <cell r="Z344">
            <v>4.3</v>
          </cell>
          <cell r="AA344">
            <v>4.3</v>
          </cell>
          <cell r="AS344">
            <v>242</v>
          </cell>
          <cell r="AU344">
            <v>0</v>
          </cell>
          <cell r="AV344">
            <v>0</v>
          </cell>
          <cell r="AW344">
            <v>0</v>
          </cell>
          <cell r="AX344">
            <v>0</v>
          </cell>
          <cell r="AY344">
            <v>0</v>
          </cell>
          <cell r="AZ344">
            <v>0</v>
          </cell>
          <cell r="BK344">
            <v>242</v>
          </cell>
          <cell r="BM344">
            <v>0</v>
          </cell>
          <cell r="BN344">
            <v>0</v>
          </cell>
          <cell r="BO344">
            <v>0</v>
          </cell>
          <cell r="BP344">
            <v>0</v>
          </cell>
          <cell r="BQ344">
            <v>0</v>
          </cell>
          <cell r="BR344">
            <v>0</v>
          </cell>
        </row>
        <row r="345">
          <cell r="B345" t="str">
            <v>5.1-22</v>
          </cell>
          <cell r="F345">
            <v>0.24</v>
          </cell>
          <cell r="W345">
            <v>0.43467433867086103</v>
          </cell>
          <cell r="X345">
            <v>0.1010875858095568</v>
          </cell>
          <cell r="Z345">
            <v>0.24</v>
          </cell>
          <cell r="AA345">
            <v>0.24</v>
          </cell>
          <cell r="AS345">
            <v>249</v>
          </cell>
          <cell r="AU345">
            <v>0</v>
          </cell>
          <cell r="AV345">
            <v>0</v>
          </cell>
          <cell r="AW345">
            <v>0</v>
          </cell>
          <cell r="AX345">
            <v>0</v>
          </cell>
          <cell r="AY345">
            <v>0</v>
          </cell>
          <cell r="AZ345">
            <v>0</v>
          </cell>
          <cell r="BK345">
            <v>249</v>
          </cell>
          <cell r="BM345">
            <v>0</v>
          </cell>
          <cell r="BN345">
            <v>0</v>
          </cell>
          <cell r="BO345">
            <v>0</v>
          </cell>
          <cell r="BP345">
            <v>0</v>
          </cell>
          <cell r="BQ345">
            <v>0</v>
          </cell>
          <cell r="BR345">
            <v>0</v>
          </cell>
        </row>
        <row r="346">
          <cell r="B346" t="str">
            <v>5.1-26</v>
          </cell>
          <cell r="F346">
            <v>0.3</v>
          </cell>
          <cell r="W346">
            <v>0.85911723874028523</v>
          </cell>
          <cell r="X346">
            <v>0.14030982305831477</v>
          </cell>
          <cell r="Z346">
            <v>0.3</v>
          </cell>
          <cell r="AA346">
            <v>0.3</v>
          </cell>
          <cell r="AS346">
            <v>339</v>
          </cell>
          <cell r="AU346">
            <v>0</v>
          </cell>
          <cell r="AV346">
            <v>0</v>
          </cell>
          <cell r="AW346">
            <v>0</v>
          </cell>
          <cell r="AX346">
            <v>0</v>
          </cell>
          <cell r="AY346">
            <v>0</v>
          </cell>
          <cell r="AZ346">
            <v>0</v>
          </cell>
          <cell r="BK346">
            <v>339</v>
          </cell>
          <cell r="BM346">
            <v>0</v>
          </cell>
          <cell r="BN346">
            <v>0</v>
          </cell>
          <cell r="BO346">
            <v>0</v>
          </cell>
          <cell r="BP346">
            <v>0</v>
          </cell>
          <cell r="BQ346">
            <v>0</v>
          </cell>
          <cell r="BR346">
            <v>0</v>
          </cell>
        </row>
        <row r="347">
          <cell r="B347" t="str">
            <v>5.1-31</v>
          </cell>
          <cell r="F347">
            <v>323</v>
          </cell>
          <cell r="W347">
            <v>49.829748497588163</v>
          </cell>
          <cell r="X347">
            <v>2.3792715580498163</v>
          </cell>
          <cell r="Z347">
            <v>290.7</v>
          </cell>
          <cell r="AA347">
            <v>290.7</v>
          </cell>
          <cell r="AS347">
            <v>219</v>
          </cell>
          <cell r="AU347">
            <v>0</v>
          </cell>
          <cell r="AV347">
            <v>0</v>
          </cell>
          <cell r="AW347">
            <v>0</v>
          </cell>
          <cell r="AX347">
            <v>0</v>
          </cell>
          <cell r="AY347">
            <v>0</v>
          </cell>
          <cell r="AZ347">
            <v>0</v>
          </cell>
          <cell r="BK347">
            <v>219</v>
          </cell>
          <cell r="BM347">
            <v>0</v>
          </cell>
          <cell r="BN347">
            <v>0</v>
          </cell>
          <cell r="BO347">
            <v>0</v>
          </cell>
          <cell r="BP347">
            <v>0</v>
          </cell>
          <cell r="BQ347">
            <v>0</v>
          </cell>
          <cell r="BR347">
            <v>0</v>
          </cell>
        </row>
        <row r="348">
          <cell r="B348" t="str">
            <v>5.1-32</v>
          </cell>
          <cell r="F348">
            <v>323</v>
          </cell>
          <cell r="W348">
            <v>40.359954202199162</v>
          </cell>
          <cell r="X348">
            <v>2.3792715580498163</v>
          </cell>
          <cell r="Z348">
            <v>290.7</v>
          </cell>
          <cell r="AA348">
            <v>290.7</v>
          </cell>
          <cell r="AS348">
            <v>219</v>
          </cell>
          <cell r="AU348">
            <v>0</v>
          </cell>
          <cell r="AV348">
            <v>0</v>
          </cell>
          <cell r="AW348">
            <v>0</v>
          </cell>
          <cell r="AX348">
            <v>0</v>
          </cell>
          <cell r="AY348">
            <v>143.8965</v>
          </cell>
          <cell r="AZ348">
            <v>0</v>
          </cell>
          <cell r="BK348">
            <v>219</v>
          </cell>
          <cell r="BM348">
            <v>0</v>
          </cell>
          <cell r="BN348">
            <v>0</v>
          </cell>
          <cell r="BO348">
            <v>0</v>
          </cell>
          <cell r="BP348">
            <v>0</v>
          </cell>
          <cell r="BQ348">
            <v>1.4535</v>
          </cell>
          <cell r="BR348">
            <v>0</v>
          </cell>
        </row>
        <row r="349">
          <cell r="B349" t="str">
            <v>5.1-41</v>
          </cell>
          <cell r="F349">
            <v>4.5</v>
          </cell>
          <cell r="W349">
            <v>3.1560640040381593</v>
          </cell>
          <cell r="X349">
            <v>1.1762137606056364</v>
          </cell>
          <cell r="Z349">
            <v>4.5</v>
          </cell>
          <cell r="AA349">
            <v>4.5</v>
          </cell>
          <cell r="AS349">
            <v>353</v>
          </cell>
          <cell r="AU349">
            <v>0</v>
          </cell>
          <cell r="AV349">
            <v>0</v>
          </cell>
          <cell r="AW349">
            <v>0</v>
          </cell>
          <cell r="AX349">
            <v>0</v>
          </cell>
          <cell r="AY349">
            <v>0</v>
          </cell>
          <cell r="AZ349">
            <v>0</v>
          </cell>
          <cell r="BK349">
            <v>353</v>
          </cell>
          <cell r="BM349">
            <v>0</v>
          </cell>
          <cell r="BN349">
            <v>0</v>
          </cell>
          <cell r="BO349">
            <v>0</v>
          </cell>
          <cell r="BP349">
            <v>0</v>
          </cell>
          <cell r="BQ349">
            <v>0</v>
          </cell>
          <cell r="BR349">
            <v>0</v>
          </cell>
        </row>
        <row r="350">
          <cell r="B350" t="str">
            <v>5.1-41</v>
          </cell>
          <cell r="F350">
            <v>18</v>
          </cell>
          <cell r="W350">
            <v>12.624256016152637</v>
          </cell>
          <cell r="X350">
            <v>4.7048550424225457</v>
          </cell>
          <cell r="Z350">
            <v>18</v>
          </cell>
          <cell r="AA350">
            <v>18</v>
          </cell>
          <cell r="AS350">
            <v>353</v>
          </cell>
          <cell r="AU350">
            <v>0</v>
          </cell>
          <cell r="AV350">
            <v>0</v>
          </cell>
          <cell r="AW350">
            <v>0</v>
          </cell>
          <cell r="AX350">
            <v>0</v>
          </cell>
          <cell r="AY350">
            <v>0</v>
          </cell>
          <cell r="AZ350">
            <v>0</v>
          </cell>
          <cell r="BK350">
            <v>353</v>
          </cell>
          <cell r="BM350">
            <v>0</v>
          </cell>
          <cell r="BN350">
            <v>0</v>
          </cell>
          <cell r="BO350">
            <v>0</v>
          </cell>
          <cell r="BP350">
            <v>0</v>
          </cell>
          <cell r="BQ350">
            <v>0</v>
          </cell>
          <cell r="BR350">
            <v>0</v>
          </cell>
        </row>
        <row r="351">
          <cell r="B351" t="str">
            <v>5.1-41</v>
          </cell>
          <cell r="F351">
            <v>0.8</v>
          </cell>
          <cell r="W351">
            <v>1.4489144622362031</v>
          </cell>
          <cell r="X351">
            <v>0.33695861936518928</v>
          </cell>
          <cell r="Z351">
            <v>0.8</v>
          </cell>
          <cell r="AA351">
            <v>0.8</v>
          </cell>
          <cell r="AS351">
            <v>339</v>
          </cell>
          <cell r="AU351">
            <v>0</v>
          </cell>
          <cell r="AV351">
            <v>0</v>
          </cell>
          <cell r="AW351">
            <v>0</v>
          </cell>
          <cell r="AX351">
            <v>0</v>
          </cell>
          <cell r="AY351">
            <v>0</v>
          </cell>
          <cell r="AZ351">
            <v>0</v>
          </cell>
          <cell r="BK351">
            <v>339</v>
          </cell>
          <cell r="BM351">
            <v>0</v>
          </cell>
          <cell r="BN351">
            <v>0</v>
          </cell>
          <cell r="BO351">
            <v>0</v>
          </cell>
          <cell r="BP351">
            <v>0</v>
          </cell>
          <cell r="BQ351">
            <v>0</v>
          </cell>
          <cell r="BR351">
            <v>0</v>
          </cell>
        </row>
        <row r="352">
          <cell r="B352" t="str">
            <v>5.1-42</v>
          </cell>
          <cell r="F352">
            <v>3</v>
          </cell>
          <cell r="W352">
            <v>28.938206974388841</v>
          </cell>
          <cell r="X352">
            <v>5.2652367318592601</v>
          </cell>
          <cell r="Z352">
            <v>3</v>
          </cell>
          <cell r="AA352">
            <v>3</v>
          </cell>
          <cell r="AS352">
            <v>371</v>
          </cell>
          <cell r="AU352">
            <v>0</v>
          </cell>
          <cell r="AV352">
            <v>0</v>
          </cell>
          <cell r="AW352">
            <v>0</v>
          </cell>
          <cell r="AX352">
            <v>0</v>
          </cell>
          <cell r="AY352">
            <v>0</v>
          </cell>
          <cell r="AZ352">
            <v>0</v>
          </cell>
          <cell r="BK352">
            <v>371</v>
          </cell>
          <cell r="BM352">
            <v>0</v>
          </cell>
          <cell r="BN352">
            <v>0</v>
          </cell>
          <cell r="BO352">
            <v>0</v>
          </cell>
          <cell r="BP352">
            <v>0</v>
          </cell>
          <cell r="BQ352">
            <v>0</v>
          </cell>
          <cell r="BR352">
            <v>0</v>
          </cell>
        </row>
        <row r="353">
          <cell r="B353" t="str">
            <v>5.1-42</v>
          </cell>
          <cell r="F353">
            <v>1</v>
          </cell>
          <cell r="W353">
            <v>9.6460689914629469</v>
          </cell>
          <cell r="X353">
            <v>1.7550789106197533</v>
          </cell>
          <cell r="Z353">
            <v>1</v>
          </cell>
          <cell r="AA353">
            <v>1</v>
          </cell>
          <cell r="AS353">
            <v>371</v>
          </cell>
          <cell r="AU353">
            <v>0</v>
          </cell>
          <cell r="AV353">
            <v>0</v>
          </cell>
          <cell r="AW353">
            <v>0</v>
          </cell>
          <cell r="AX353">
            <v>0</v>
          </cell>
          <cell r="AY353">
            <v>0</v>
          </cell>
          <cell r="AZ353">
            <v>0</v>
          </cell>
          <cell r="BK353">
            <v>371</v>
          </cell>
          <cell r="BM353">
            <v>0</v>
          </cell>
          <cell r="BN353">
            <v>0</v>
          </cell>
          <cell r="BO353">
            <v>0</v>
          </cell>
          <cell r="BP353">
            <v>0</v>
          </cell>
          <cell r="BQ353">
            <v>0</v>
          </cell>
          <cell r="BR353">
            <v>0</v>
          </cell>
        </row>
        <row r="354">
          <cell r="B354" t="str">
            <v>5.1-42</v>
          </cell>
          <cell r="F354">
            <v>0.24</v>
          </cell>
          <cell r="W354">
            <v>0.43467433867086103</v>
          </cell>
          <cell r="X354">
            <v>0.1010875858095568</v>
          </cell>
          <cell r="Z354">
            <v>0.24</v>
          </cell>
          <cell r="AA354">
            <v>0.24</v>
          </cell>
          <cell r="AS354">
            <v>339</v>
          </cell>
          <cell r="AU354">
            <v>0</v>
          </cell>
          <cell r="AV354">
            <v>0</v>
          </cell>
          <cell r="AW354">
            <v>0</v>
          </cell>
          <cell r="AX354">
            <v>0</v>
          </cell>
          <cell r="AY354">
            <v>0</v>
          </cell>
          <cell r="AZ354">
            <v>0</v>
          </cell>
          <cell r="BK354">
            <v>339</v>
          </cell>
          <cell r="BM354">
            <v>0</v>
          </cell>
          <cell r="BN354">
            <v>0</v>
          </cell>
          <cell r="BO354">
            <v>0</v>
          </cell>
          <cell r="BP354">
            <v>0</v>
          </cell>
          <cell r="BQ354">
            <v>0</v>
          </cell>
          <cell r="BR354">
            <v>0</v>
          </cell>
        </row>
        <row r="355">
          <cell r="B355" t="str">
            <v>5.1-51</v>
          </cell>
          <cell r="F355">
            <v>0.127</v>
          </cell>
          <cell r="W355">
            <v>0.26942347037293496</v>
          </cell>
          <cell r="X355">
            <v>6.6820335710744874E-2</v>
          </cell>
          <cell r="Z355">
            <v>0.127</v>
          </cell>
          <cell r="AA355">
            <v>0.127</v>
          </cell>
          <cell r="AS355">
            <v>249</v>
          </cell>
          <cell r="AU355">
            <v>0</v>
          </cell>
          <cell r="AV355">
            <v>0</v>
          </cell>
          <cell r="AW355">
            <v>0</v>
          </cell>
          <cell r="AX355">
            <v>0</v>
          </cell>
          <cell r="AY355">
            <v>0</v>
          </cell>
          <cell r="AZ355">
            <v>0</v>
          </cell>
          <cell r="BK355">
            <v>249</v>
          </cell>
          <cell r="BM355">
            <v>0</v>
          </cell>
          <cell r="BN355">
            <v>0</v>
          </cell>
          <cell r="BO355">
            <v>0</v>
          </cell>
          <cell r="BP355">
            <v>0</v>
          </cell>
          <cell r="BQ355">
            <v>0</v>
          </cell>
          <cell r="BR355">
            <v>0</v>
          </cell>
        </row>
        <row r="357">
          <cell r="B357" t="str">
            <v>5.1-91</v>
          </cell>
          <cell r="F357">
            <v>6.6</v>
          </cell>
          <cell r="W357">
            <v>4.6288938725893001</v>
          </cell>
          <cell r="X357">
            <v>1.7251135155549335</v>
          </cell>
          <cell r="Z357">
            <v>6.6</v>
          </cell>
          <cell r="AA357">
            <v>6.6</v>
          </cell>
          <cell r="AS357">
            <v>353</v>
          </cell>
          <cell r="AU357">
            <v>0</v>
          </cell>
          <cell r="AV357">
            <v>0</v>
          </cell>
          <cell r="AW357">
            <v>0</v>
          </cell>
          <cell r="AX357">
            <v>0</v>
          </cell>
          <cell r="AY357">
            <v>0</v>
          </cell>
          <cell r="AZ357">
            <v>0</v>
          </cell>
          <cell r="BK357">
            <v>353</v>
          </cell>
          <cell r="BM357">
            <v>0</v>
          </cell>
          <cell r="BN357">
            <v>0</v>
          </cell>
          <cell r="BO357">
            <v>0</v>
          </cell>
          <cell r="BP357">
            <v>0</v>
          </cell>
          <cell r="BQ357">
            <v>0</v>
          </cell>
          <cell r="BR357">
            <v>0</v>
          </cell>
        </row>
        <row r="358">
          <cell r="B358" t="str">
            <v>5.1-92</v>
          </cell>
          <cell r="F358">
            <v>2</v>
          </cell>
          <cell r="W358">
            <v>4.4278409579842117</v>
          </cell>
          <cell r="X358">
            <v>1.1292186565676461</v>
          </cell>
          <cell r="Z358">
            <v>2</v>
          </cell>
          <cell r="AA358">
            <v>2</v>
          </cell>
          <cell r="AS358">
            <v>242</v>
          </cell>
          <cell r="AU358">
            <v>0</v>
          </cell>
          <cell r="AV358">
            <v>0</v>
          </cell>
          <cell r="AW358">
            <v>0</v>
          </cell>
          <cell r="AX358">
            <v>0</v>
          </cell>
          <cell r="AY358">
            <v>0</v>
          </cell>
          <cell r="AZ358">
            <v>0</v>
          </cell>
          <cell r="BK358">
            <v>242</v>
          </cell>
          <cell r="BM358">
            <v>0</v>
          </cell>
          <cell r="BN358">
            <v>0</v>
          </cell>
          <cell r="BO358">
            <v>0</v>
          </cell>
          <cell r="BP358">
            <v>0</v>
          </cell>
          <cell r="BQ358">
            <v>0</v>
          </cell>
          <cell r="BR358">
            <v>0</v>
          </cell>
        </row>
        <row r="359">
          <cell r="B359" t="str">
            <v>5.1-93</v>
          </cell>
          <cell r="F359">
            <v>8.0500000000000007</v>
          </cell>
          <cell r="W359">
            <v>18.727278192505935</v>
          </cell>
          <cell r="X359">
            <v>4.7252422181853673</v>
          </cell>
          <cell r="Z359">
            <v>8.0500000000000007</v>
          </cell>
          <cell r="AA359">
            <v>8.0500000000000007</v>
          </cell>
          <cell r="AS359">
            <v>249</v>
          </cell>
          <cell r="AU359">
            <v>0</v>
          </cell>
          <cell r="AV359">
            <v>0</v>
          </cell>
          <cell r="AW359">
            <v>0</v>
          </cell>
          <cell r="AX359">
            <v>0</v>
          </cell>
          <cell r="AY359">
            <v>0</v>
          </cell>
          <cell r="AZ359">
            <v>0</v>
          </cell>
          <cell r="BK359">
            <v>249</v>
          </cell>
          <cell r="BM359">
            <v>0</v>
          </cell>
          <cell r="BN359">
            <v>0</v>
          </cell>
          <cell r="BO359">
            <v>0</v>
          </cell>
          <cell r="BP359">
            <v>0</v>
          </cell>
          <cell r="BQ359">
            <v>0</v>
          </cell>
          <cell r="BR359">
            <v>0</v>
          </cell>
        </row>
        <row r="360">
          <cell r="B360" t="str">
            <v>5.1-94</v>
          </cell>
          <cell r="F360">
            <v>6.6</v>
          </cell>
          <cell r="W360">
            <v>4.6288938725893001</v>
          </cell>
          <cell r="X360">
            <v>1.7251135155549335</v>
          </cell>
          <cell r="Z360">
            <v>6.6</v>
          </cell>
          <cell r="AA360">
            <v>6.6</v>
          </cell>
          <cell r="AS360">
            <v>353</v>
          </cell>
          <cell r="AU360">
            <v>0</v>
          </cell>
          <cell r="AV360">
            <v>0</v>
          </cell>
          <cell r="AW360">
            <v>0</v>
          </cell>
          <cell r="AX360">
            <v>0</v>
          </cell>
          <cell r="AY360">
            <v>0</v>
          </cell>
          <cell r="AZ360">
            <v>0</v>
          </cell>
          <cell r="BK360">
            <v>353</v>
          </cell>
          <cell r="BM360">
            <v>0</v>
          </cell>
          <cell r="BN360">
            <v>0</v>
          </cell>
          <cell r="BO360">
            <v>0</v>
          </cell>
          <cell r="BP360">
            <v>0</v>
          </cell>
          <cell r="BQ360">
            <v>0</v>
          </cell>
          <cell r="BR360">
            <v>0</v>
          </cell>
        </row>
        <row r="361">
          <cell r="B361" t="str">
            <v>5.1-95</v>
          </cell>
          <cell r="F361">
            <v>12</v>
          </cell>
          <cell r="W361">
            <v>8.4161706774350939</v>
          </cell>
          <cell r="X361">
            <v>3.1365700282816973</v>
          </cell>
          <cell r="Z361">
            <v>1.8000000000000003</v>
          </cell>
          <cell r="AA361">
            <v>1.8000000000000003</v>
          </cell>
          <cell r="AS361">
            <v>353</v>
          </cell>
          <cell r="AU361">
            <v>0</v>
          </cell>
          <cell r="AV361">
            <v>0</v>
          </cell>
          <cell r="AW361">
            <v>0</v>
          </cell>
          <cell r="AX361">
            <v>0</v>
          </cell>
          <cell r="AY361">
            <v>0</v>
          </cell>
          <cell r="AZ361">
            <v>0</v>
          </cell>
          <cell r="BK361">
            <v>353</v>
          </cell>
          <cell r="BM361">
            <v>0</v>
          </cell>
          <cell r="BN361">
            <v>0</v>
          </cell>
          <cell r="BO361">
            <v>0</v>
          </cell>
          <cell r="BP361">
            <v>0</v>
          </cell>
          <cell r="BQ361">
            <v>0</v>
          </cell>
          <cell r="BR361">
            <v>0</v>
          </cell>
        </row>
        <row r="362">
          <cell r="B362" t="str">
            <v>5.1-96</v>
          </cell>
          <cell r="F362">
            <v>32</v>
          </cell>
          <cell r="W362">
            <v>0.40953411827313652</v>
          </cell>
          <cell r="X362">
            <v>7.6817923134125818E-2</v>
          </cell>
          <cell r="Z362">
            <v>32</v>
          </cell>
          <cell r="AA362">
            <v>32</v>
          </cell>
          <cell r="AS362">
            <v>219</v>
          </cell>
          <cell r="AU362">
            <v>0</v>
          </cell>
          <cell r="AV362">
            <v>0</v>
          </cell>
          <cell r="AW362">
            <v>0</v>
          </cell>
          <cell r="AX362">
            <v>0</v>
          </cell>
          <cell r="AY362">
            <v>0</v>
          </cell>
          <cell r="AZ362">
            <v>0</v>
          </cell>
          <cell r="BK362">
            <v>219</v>
          </cell>
          <cell r="BM362">
            <v>0</v>
          </cell>
          <cell r="BN362">
            <v>0</v>
          </cell>
          <cell r="BO362">
            <v>0</v>
          </cell>
          <cell r="BP362">
            <v>0</v>
          </cell>
          <cell r="BQ362">
            <v>0</v>
          </cell>
          <cell r="BR362">
            <v>0</v>
          </cell>
        </row>
        <row r="363">
          <cell r="B363" t="str">
            <v>5.1-96</v>
          </cell>
          <cell r="F363">
            <v>8</v>
          </cell>
          <cell r="W363">
            <v>6.403919494392543</v>
          </cell>
          <cell r="X363">
            <v>6.7608056951529785E-2</v>
          </cell>
          <cell r="Z363">
            <v>6.7207501019160212</v>
          </cell>
          <cell r="AA363">
            <v>6.7207501019160212</v>
          </cell>
          <cell r="AS363">
            <v>219</v>
          </cell>
          <cell r="AU363">
            <v>0</v>
          </cell>
          <cell r="AV363">
            <v>0</v>
          </cell>
          <cell r="AW363">
            <v>0</v>
          </cell>
          <cell r="AX363">
            <v>0</v>
          </cell>
          <cell r="AY363">
            <v>0</v>
          </cell>
          <cell r="AZ363">
            <v>0</v>
          </cell>
          <cell r="BK363">
            <v>219</v>
          </cell>
          <cell r="BM363">
            <v>0</v>
          </cell>
          <cell r="BN363">
            <v>0</v>
          </cell>
          <cell r="BO363">
            <v>0</v>
          </cell>
          <cell r="BP363">
            <v>0</v>
          </cell>
          <cell r="BQ363">
            <v>0</v>
          </cell>
          <cell r="BR363">
            <v>0</v>
          </cell>
        </row>
        <row r="365">
          <cell r="B365" t="str">
            <v>5.2-01</v>
          </cell>
          <cell r="F365">
            <v>65</v>
          </cell>
          <cell r="W365">
            <v>0.83186617774230853</v>
          </cell>
          <cell r="X365">
            <v>0.15603640636619306</v>
          </cell>
          <cell r="Z365">
            <v>65</v>
          </cell>
          <cell r="AA365">
            <v>65</v>
          </cell>
          <cell r="AS365">
            <v>219</v>
          </cell>
          <cell r="AU365">
            <v>0</v>
          </cell>
          <cell r="AV365">
            <v>0</v>
          </cell>
          <cell r="AW365">
            <v>0</v>
          </cell>
          <cell r="AX365">
            <v>0</v>
          </cell>
          <cell r="AY365">
            <v>0</v>
          </cell>
          <cell r="AZ365">
            <v>0</v>
          </cell>
          <cell r="BK365">
            <v>219</v>
          </cell>
          <cell r="BM365">
            <v>0</v>
          </cell>
          <cell r="BN365">
            <v>0</v>
          </cell>
          <cell r="BO365">
            <v>0</v>
          </cell>
          <cell r="BP365">
            <v>0</v>
          </cell>
          <cell r="BQ365">
            <v>0</v>
          </cell>
          <cell r="BR365">
            <v>0</v>
          </cell>
        </row>
        <row r="366">
          <cell r="B366" t="str">
            <v>5.2-01</v>
          </cell>
          <cell r="F366">
            <v>4</v>
          </cell>
          <cell r="W366">
            <v>5.4737793289699939</v>
          </cell>
          <cell r="X366">
            <v>0.34120353116618984</v>
          </cell>
          <cell r="Z366">
            <v>3.5880000000000001</v>
          </cell>
          <cell r="AA366">
            <v>3.5880000000000001</v>
          </cell>
          <cell r="AS366">
            <v>256</v>
          </cell>
          <cell r="AU366">
            <v>0</v>
          </cell>
          <cell r="AV366">
            <v>0</v>
          </cell>
          <cell r="AW366">
            <v>0</v>
          </cell>
          <cell r="AX366">
            <v>0</v>
          </cell>
          <cell r="AY366">
            <v>0</v>
          </cell>
          <cell r="AZ366">
            <v>0</v>
          </cell>
          <cell r="BK366">
            <v>256</v>
          </cell>
          <cell r="BM366">
            <v>0</v>
          </cell>
          <cell r="BN366">
            <v>0</v>
          </cell>
          <cell r="BO366">
            <v>0</v>
          </cell>
          <cell r="BP366">
            <v>0</v>
          </cell>
          <cell r="BQ366">
            <v>0</v>
          </cell>
          <cell r="BR366">
            <v>0</v>
          </cell>
        </row>
        <row r="367">
          <cell r="B367" t="str">
            <v>5.2-02</v>
          </cell>
          <cell r="F367">
            <v>65</v>
          </cell>
          <cell r="W367">
            <v>0.83186617774230853</v>
          </cell>
          <cell r="X367">
            <v>0.15603640636619306</v>
          </cell>
          <cell r="Z367">
            <v>65</v>
          </cell>
          <cell r="AA367">
            <v>65</v>
          </cell>
          <cell r="AS367">
            <v>219</v>
          </cell>
          <cell r="AU367">
            <v>0</v>
          </cell>
          <cell r="AV367">
            <v>0</v>
          </cell>
          <cell r="AW367">
            <v>0</v>
          </cell>
          <cell r="AX367">
            <v>0</v>
          </cell>
          <cell r="AY367">
            <v>0</v>
          </cell>
          <cell r="AZ367">
            <v>0</v>
          </cell>
          <cell r="BK367">
            <v>219</v>
          </cell>
          <cell r="BM367">
            <v>0</v>
          </cell>
          <cell r="BN367">
            <v>0</v>
          </cell>
          <cell r="BO367">
            <v>0</v>
          </cell>
          <cell r="BP367">
            <v>0</v>
          </cell>
          <cell r="BQ367">
            <v>0</v>
          </cell>
          <cell r="BR367">
            <v>0</v>
          </cell>
        </row>
        <row r="368">
          <cell r="B368" t="str">
            <v>5.2-06</v>
          </cell>
          <cell r="F368">
            <v>18</v>
          </cell>
          <cell r="W368">
            <v>40.751821098975043</v>
          </cell>
          <cell r="X368">
            <v>6.162908541039811</v>
          </cell>
          <cell r="Z368">
            <v>18</v>
          </cell>
          <cell r="AA368">
            <v>18</v>
          </cell>
          <cell r="AS368">
            <v>222</v>
          </cell>
          <cell r="AU368">
            <v>0</v>
          </cell>
          <cell r="AV368">
            <v>0</v>
          </cell>
          <cell r="AW368">
            <v>0</v>
          </cell>
          <cell r="AX368">
            <v>0</v>
          </cell>
          <cell r="AY368">
            <v>0</v>
          </cell>
          <cell r="AZ368">
            <v>0</v>
          </cell>
          <cell r="BK368">
            <v>222</v>
          </cell>
          <cell r="BM368">
            <v>0</v>
          </cell>
          <cell r="BN368">
            <v>0</v>
          </cell>
          <cell r="BO368">
            <v>0</v>
          </cell>
          <cell r="BP368">
            <v>0</v>
          </cell>
          <cell r="BQ368">
            <v>0</v>
          </cell>
          <cell r="BR368">
            <v>0</v>
          </cell>
        </row>
        <row r="369">
          <cell r="B369" t="str">
            <v>5.2-06</v>
          </cell>
          <cell r="F369">
            <v>8</v>
          </cell>
          <cell r="W369">
            <v>0.10238352956828413</v>
          </cell>
          <cell r="X369">
            <v>1.9204480783531454E-2</v>
          </cell>
          <cell r="Z369">
            <v>8</v>
          </cell>
          <cell r="AA369">
            <v>8</v>
          </cell>
          <cell r="AS369">
            <v>219</v>
          </cell>
          <cell r="AU369">
            <v>0</v>
          </cell>
          <cell r="AV369">
            <v>0</v>
          </cell>
          <cell r="AW369">
            <v>0</v>
          </cell>
          <cell r="AX369">
            <v>0</v>
          </cell>
          <cell r="AY369">
            <v>0</v>
          </cell>
          <cell r="AZ369">
            <v>0</v>
          </cell>
          <cell r="BK369">
            <v>219</v>
          </cell>
          <cell r="BM369">
            <v>0</v>
          </cell>
          <cell r="BN369">
            <v>0</v>
          </cell>
          <cell r="BO369">
            <v>0</v>
          </cell>
          <cell r="BP369">
            <v>0</v>
          </cell>
          <cell r="BQ369">
            <v>0</v>
          </cell>
          <cell r="BR369">
            <v>0</v>
          </cell>
        </row>
        <row r="370">
          <cell r="B370" t="str">
            <v>5.2-06</v>
          </cell>
          <cell r="F370">
            <v>10</v>
          </cell>
          <cell r="W370">
            <v>7.6365730900085671</v>
          </cell>
          <cell r="X370">
            <v>8.4510071189412228E-2</v>
          </cell>
          <cell r="Z370">
            <v>8.4009376273950274</v>
          </cell>
          <cell r="AA370">
            <v>8.4009376273950274</v>
          </cell>
          <cell r="AS370">
            <v>219</v>
          </cell>
          <cell r="AU370">
            <v>0</v>
          </cell>
          <cell r="AV370">
            <v>0</v>
          </cell>
          <cell r="AW370">
            <v>0</v>
          </cell>
          <cell r="AX370">
            <v>0</v>
          </cell>
          <cell r="AY370">
            <v>0</v>
          </cell>
          <cell r="AZ370">
            <v>0</v>
          </cell>
          <cell r="BK370">
            <v>219</v>
          </cell>
          <cell r="BM370">
            <v>0</v>
          </cell>
          <cell r="BN370">
            <v>0</v>
          </cell>
          <cell r="BO370">
            <v>0</v>
          </cell>
          <cell r="BP370">
            <v>0</v>
          </cell>
          <cell r="BQ370">
            <v>0</v>
          </cell>
          <cell r="BR370">
            <v>0</v>
          </cell>
        </row>
        <row r="371">
          <cell r="B371" t="str">
            <v>5.2-07</v>
          </cell>
          <cell r="F371">
            <v>18</v>
          </cell>
          <cell r="W371">
            <v>40.751821098975043</v>
          </cell>
          <cell r="X371">
            <v>6.162908541039811</v>
          </cell>
          <cell r="Z371">
            <v>18</v>
          </cell>
          <cell r="AA371">
            <v>18</v>
          </cell>
          <cell r="AS371">
            <v>222</v>
          </cell>
          <cell r="AU371">
            <v>0</v>
          </cell>
          <cell r="AV371">
            <v>0</v>
          </cell>
          <cell r="AW371">
            <v>0</v>
          </cell>
          <cell r="AX371">
            <v>0</v>
          </cell>
          <cell r="AY371">
            <v>1.2347999999999999</v>
          </cell>
          <cell r="AZ371">
            <v>0</v>
          </cell>
          <cell r="BK371">
            <v>222</v>
          </cell>
          <cell r="BM371">
            <v>0</v>
          </cell>
          <cell r="BN371">
            <v>0</v>
          </cell>
          <cell r="BO371">
            <v>0</v>
          </cell>
          <cell r="BP371">
            <v>0</v>
          </cell>
          <cell r="BQ371">
            <v>2.52E-2</v>
          </cell>
          <cell r="BR371">
            <v>0</v>
          </cell>
        </row>
        <row r="372">
          <cell r="B372" t="str">
            <v>5.2-11</v>
          </cell>
          <cell r="F372">
            <v>0.3</v>
          </cell>
          <cell r="W372">
            <v>0.85911723874028523</v>
          </cell>
          <cell r="X372">
            <v>0.14030982305831477</v>
          </cell>
          <cell r="Z372">
            <v>0.3</v>
          </cell>
          <cell r="AA372">
            <v>0.3</v>
          </cell>
          <cell r="AS372">
            <v>339</v>
          </cell>
          <cell r="AU372">
            <v>0</v>
          </cell>
          <cell r="AV372">
            <v>0</v>
          </cell>
          <cell r="AW372">
            <v>0</v>
          </cell>
          <cell r="AX372">
            <v>0</v>
          </cell>
          <cell r="AY372">
            <v>2.2432200000000004</v>
          </cell>
          <cell r="AZ372">
            <v>0</v>
          </cell>
          <cell r="BK372">
            <v>339</v>
          </cell>
          <cell r="BM372">
            <v>0</v>
          </cell>
          <cell r="BN372">
            <v>0</v>
          </cell>
          <cell r="BO372">
            <v>0</v>
          </cell>
          <cell r="BP372">
            <v>0</v>
          </cell>
          <cell r="BQ372">
            <v>4.5780000000000001E-2</v>
          </cell>
          <cell r="BR372">
            <v>0</v>
          </cell>
        </row>
        <row r="373">
          <cell r="B373" t="str">
            <v>5.2-12</v>
          </cell>
          <cell r="F373">
            <v>1</v>
          </cell>
          <cell r="W373">
            <v>2.2139204789921059</v>
          </cell>
          <cell r="X373">
            <v>0.56460932828382304</v>
          </cell>
          <cell r="Z373">
            <v>1</v>
          </cell>
          <cell r="AA373">
            <v>1</v>
          </cell>
          <cell r="AS373">
            <v>249</v>
          </cell>
          <cell r="AU373">
            <v>0</v>
          </cell>
          <cell r="AV373">
            <v>0</v>
          </cell>
          <cell r="AW373">
            <v>0</v>
          </cell>
          <cell r="AX373">
            <v>0</v>
          </cell>
          <cell r="AY373">
            <v>0</v>
          </cell>
          <cell r="AZ373">
            <v>0</v>
          </cell>
          <cell r="BK373">
            <v>249</v>
          </cell>
          <cell r="BM373">
            <v>0</v>
          </cell>
          <cell r="BN373">
            <v>0</v>
          </cell>
          <cell r="BO373">
            <v>0</v>
          </cell>
          <cell r="BP373">
            <v>0</v>
          </cell>
          <cell r="BQ373">
            <v>0</v>
          </cell>
          <cell r="BR373">
            <v>0</v>
          </cell>
        </row>
        <row r="374">
          <cell r="B374" t="str">
            <v>5.2-12</v>
          </cell>
          <cell r="F374">
            <v>0.24</v>
          </cell>
          <cell r="W374">
            <v>0.43467433867086103</v>
          </cell>
          <cell r="X374">
            <v>0.1010875858095568</v>
          </cell>
          <cell r="Z374">
            <v>0.24</v>
          </cell>
          <cell r="AA374">
            <v>0.24</v>
          </cell>
          <cell r="AS374">
            <v>339</v>
          </cell>
          <cell r="AU374">
            <v>0</v>
          </cell>
          <cell r="AV374">
            <v>0</v>
          </cell>
          <cell r="AW374">
            <v>0</v>
          </cell>
          <cell r="AX374">
            <v>0</v>
          </cell>
          <cell r="AY374">
            <v>0</v>
          </cell>
          <cell r="AZ374">
            <v>0</v>
          </cell>
          <cell r="BK374">
            <v>339</v>
          </cell>
          <cell r="BM374">
            <v>0</v>
          </cell>
          <cell r="BN374">
            <v>0</v>
          </cell>
          <cell r="BO374">
            <v>0</v>
          </cell>
          <cell r="BP374">
            <v>0</v>
          </cell>
          <cell r="BQ374">
            <v>0</v>
          </cell>
          <cell r="BR374">
            <v>0</v>
          </cell>
        </row>
        <row r="375">
          <cell r="B375" t="str">
            <v>5.2-31</v>
          </cell>
          <cell r="F375">
            <v>9.9</v>
          </cell>
          <cell r="W375">
            <v>3.1109801357551699</v>
          </cell>
          <cell r="X375">
            <v>0.55165465756970566</v>
          </cell>
          <cell r="Z375">
            <v>4.1877000000000004</v>
          </cell>
          <cell r="AA375">
            <v>4.1877000000000004</v>
          </cell>
          <cell r="AS375">
            <v>329</v>
          </cell>
          <cell r="AU375">
            <v>0</v>
          </cell>
          <cell r="AV375">
            <v>0</v>
          </cell>
          <cell r="AW375">
            <v>0</v>
          </cell>
          <cell r="AX375">
            <v>0</v>
          </cell>
          <cell r="AY375">
            <v>0</v>
          </cell>
          <cell r="AZ375">
            <v>0</v>
          </cell>
          <cell r="BK375">
            <v>321</v>
          </cell>
          <cell r="BM375">
            <v>0</v>
          </cell>
          <cell r="BN375">
            <v>0</v>
          </cell>
          <cell r="BO375">
            <v>0</v>
          </cell>
          <cell r="BP375">
            <v>0</v>
          </cell>
          <cell r="BQ375">
            <v>0</v>
          </cell>
          <cell r="BR375">
            <v>0</v>
          </cell>
        </row>
        <row r="376">
          <cell r="B376" t="str">
            <v>5.2-41</v>
          </cell>
          <cell r="F376">
            <v>6.9</v>
          </cell>
          <cell r="W376">
            <v>2.1682588824960276</v>
          </cell>
          <cell r="X376">
            <v>0.38448657951827975</v>
          </cell>
          <cell r="Z376">
            <v>6.9</v>
          </cell>
          <cell r="AA376">
            <v>6.9</v>
          </cell>
          <cell r="AS376">
            <v>329</v>
          </cell>
          <cell r="AU376">
            <v>0</v>
          </cell>
          <cell r="AV376">
            <v>0</v>
          </cell>
          <cell r="AW376">
            <v>0</v>
          </cell>
          <cell r="AX376">
            <v>0</v>
          </cell>
          <cell r="AY376">
            <v>0</v>
          </cell>
          <cell r="AZ376">
            <v>0</v>
          </cell>
          <cell r="BK376">
            <v>329</v>
          </cell>
          <cell r="BM376">
            <v>0</v>
          </cell>
          <cell r="BN376">
            <v>0</v>
          </cell>
          <cell r="BO376">
            <v>0</v>
          </cell>
          <cell r="BP376">
            <v>0</v>
          </cell>
          <cell r="BQ376">
            <v>0</v>
          </cell>
          <cell r="BR376">
            <v>0</v>
          </cell>
        </row>
        <row r="377">
          <cell r="B377" t="str">
            <v>5.2-46</v>
          </cell>
          <cell r="F377">
            <v>1.6</v>
          </cell>
          <cell r="W377">
            <v>4.5152598859049338</v>
          </cell>
          <cell r="X377">
            <v>0.60593486532720231</v>
          </cell>
          <cell r="Z377">
            <v>1.6</v>
          </cell>
          <cell r="AA377">
            <v>1.6</v>
          </cell>
          <cell r="AS377">
            <v>239</v>
          </cell>
          <cell r="AU377">
            <v>0</v>
          </cell>
          <cell r="AV377">
            <v>0</v>
          </cell>
          <cell r="AW377">
            <v>0</v>
          </cell>
          <cell r="AX377">
            <v>0</v>
          </cell>
          <cell r="AY377">
            <v>0</v>
          </cell>
          <cell r="AZ377">
            <v>0</v>
          </cell>
          <cell r="BK377">
            <v>228</v>
          </cell>
          <cell r="BM377">
            <v>0</v>
          </cell>
          <cell r="BN377">
            <v>0</v>
          </cell>
          <cell r="BO377">
            <v>0</v>
          </cell>
          <cell r="BP377">
            <v>0</v>
          </cell>
          <cell r="BQ377">
            <v>0</v>
          </cell>
          <cell r="BR377">
            <v>0</v>
          </cell>
        </row>
        <row r="378">
          <cell r="B378" t="str">
            <v>5.2-51</v>
          </cell>
          <cell r="F378">
            <v>3.8</v>
          </cell>
          <cell r="W378">
            <v>9.214131316474818</v>
          </cell>
          <cell r="X378">
            <v>0.44764189415766575</v>
          </cell>
          <cell r="Z378">
            <v>3.4085999999999999</v>
          </cell>
          <cell r="AA378">
            <v>3.4085999999999999</v>
          </cell>
          <cell r="AS378">
            <v>256</v>
          </cell>
          <cell r="AU378">
            <v>0</v>
          </cell>
          <cell r="AV378">
            <v>0</v>
          </cell>
          <cell r="AW378">
            <v>0</v>
          </cell>
          <cell r="AX378">
            <v>0</v>
          </cell>
          <cell r="AY378">
            <v>0</v>
          </cell>
          <cell r="AZ378">
            <v>0</v>
          </cell>
          <cell r="BK378">
            <v>256</v>
          </cell>
          <cell r="BM378">
            <v>0</v>
          </cell>
          <cell r="BN378">
            <v>0</v>
          </cell>
          <cell r="BO378">
            <v>0</v>
          </cell>
          <cell r="BP378">
            <v>0</v>
          </cell>
          <cell r="BQ378">
            <v>0</v>
          </cell>
          <cell r="BR378">
            <v>0</v>
          </cell>
        </row>
        <row r="379">
          <cell r="B379" t="str">
            <v>5.2-71</v>
          </cell>
          <cell r="F379">
            <v>9.9</v>
          </cell>
          <cell r="W379">
            <v>3.1109801357551699</v>
          </cell>
          <cell r="X379">
            <v>0.55165465756970566</v>
          </cell>
          <cell r="Z379">
            <v>4.1877000000000004</v>
          </cell>
          <cell r="AA379">
            <v>4.1877000000000004</v>
          </cell>
          <cell r="AS379">
            <v>329</v>
          </cell>
          <cell r="AU379">
            <v>0</v>
          </cell>
          <cell r="AV379">
            <v>0</v>
          </cell>
          <cell r="AW379">
            <v>0</v>
          </cell>
          <cell r="AX379">
            <v>0</v>
          </cell>
          <cell r="AY379">
            <v>62.543249999999993</v>
          </cell>
          <cell r="AZ379">
            <v>0</v>
          </cell>
          <cell r="BK379">
            <v>321</v>
          </cell>
          <cell r="BM379">
            <v>0</v>
          </cell>
          <cell r="BN379">
            <v>0</v>
          </cell>
          <cell r="BO379">
            <v>0</v>
          </cell>
          <cell r="BP379">
            <v>0</v>
          </cell>
          <cell r="BQ379">
            <v>3.29175</v>
          </cell>
          <cell r="BR379">
            <v>0</v>
          </cell>
        </row>
        <row r="380">
          <cell r="B380" t="str">
            <v>5.2-71</v>
          </cell>
          <cell r="F380">
            <v>0.24</v>
          </cell>
          <cell r="W380">
            <v>0.43467433867086103</v>
          </cell>
          <cell r="X380">
            <v>0.1010875858095568</v>
          </cell>
          <cell r="Z380">
            <v>0.24</v>
          </cell>
          <cell r="AA380">
            <v>0.24</v>
          </cell>
          <cell r="AS380">
            <v>339</v>
          </cell>
          <cell r="AU380">
            <v>0</v>
          </cell>
          <cell r="AV380">
            <v>0</v>
          </cell>
          <cell r="AW380">
            <v>0</v>
          </cell>
          <cell r="AX380">
            <v>0</v>
          </cell>
          <cell r="AY380">
            <v>1.5161999999999998</v>
          </cell>
          <cell r="AZ380">
            <v>0</v>
          </cell>
          <cell r="BK380">
            <v>339</v>
          </cell>
          <cell r="BM380">
            <v>0</v>
          </cell>
          <cell r="BN380">
            <v>0</v>
          </cell>
          <cell r="BO380">
            <v>0</v>
          </cell>
          <cell r="BP380">
            <v>0</v>
          </cell>
          <cell r="BQ380">
            <v>7.980000000000001E-2</v>
          </cell>
          <cell r="BR380">
            <v>0</v>
          </cell>
        </row>
        <row r="381">
          <cell r="B381" t="str">
            <v>5.2-72</v>
          </cell>
          <cell r="F381">
            <v>9.9</v>
          </cell>
          <cell r="W381">
            <v>3.1109801357551699</v>
          </cell>
          <cell r="X381">
            <v>0.55165465756970566</v>
          </cell>
          <cell r="Z381">
            <v>4.1877000000000004</v>
          </cell>
          <cell r="AA381">
            <v>4.1877000000000004</v>
          </cell>
          <cell r="AS381">
            <v>329</v>
          </cell>
          <cell r="AU381">
            <v>0</v>
          </cell>
          <cell r="AV381">
            <v>0</v>
          </cell>
          <cell r="AW381">
            <v>0</v>
          </cell>
          <cell r="AX381">
            <v>0</v>
          </cell>
          <cell r="AY381">
            <v>0</v>
          </cell>
          <cell r="AZ381">
            <v>0</v>
          </cell>
          <cell r="BK381">
            <v>321</v>
          </cell>
          <cell r="BM381">
            <v>0</v>
          </cell>
          <cell r="BN381">
            <v>0</v>
          </cell>
          <cell r="BO381">
            <v>0</v>
          </cell>
          <cell r="BP381">
            <v>0</v>
          </cell>
          <cell r="BQ381">
            <v>0</v>
          </cell>
          <cell r="BR381">
            <v>0</v>
          </cell>
        </row>
        <row r="382">
          <cell r="B382" t="str">
            <v>5.2-72</v>
          </cell>
          <cell r="F382">
            <v>5.0999999999999996</v>
          </cell>
          <cell r="W382">
            <v>12.366334135268831</v>
          </cell>
          <cell r="X382">
            <v>0.60078254215897242</v>
          </cell>
          <cell r="Z382">
            <v>4.5747</v>
          </cell>
          <cell r="AA382">
            <v>4.5747</v>
          </cell>
          <cell r="AS382">
            <v>256</v>
          </cell>
          <cell r="AU382">
            <v>0</v>
          </cell>
          <cell r="AV382">
            <v>0</v>
          </cell>
          <cell r="AW382">
            <v>0</v>
          </cell>
          <cell r="AX382">
            <v>0</v>
          </cell>
          <cell r="AY382">
            <v>0</v>
          </cell>
          <cell r="AZ382">
            <v>0</v>
          </cell>
          <cell r="BK382">
            <v>256</v>
          </cell>
          <cell r="BM382">
            <v>0</v>
          </cell>
          <cell r="BN382">
            <v>0</v>
          </cell>
          <cell r="BO382">
            <v>0</v>
          </cell>
          <cell r="BP382">
            <v>0</v>
          </cell>
          <cell r="BQ382">
            <v>0</v>
          </cell>
          <cell r="BR382">
            <v>0</v>
          </cell>
        </row>
        <row r="383">
          <cell r="B383" t="str">
            <v>5.2-81</v>
          </cell>
          <cell r="F383">
            <v>9.9</v>
          </cell>
          <cell r="W383">
            <v>3.1109801357551699</v>
          </cell>
          <cell r="X383">
            <v>0.55165465756970566</v>
          </cell>
          <cell r="Z383">
            <v>4.1877000000000004</v>
          </cell>
          <cell r="AA383">
            <v>4.1877000000000004</v>
          </cell>
          <cell r="AS383">
            <v>329</v>
          </cell>
          <cell r="AU383">
            <v>0</v>
          </cell>
          <cell r="AV383">
            <v>0</v>
          </cell>
          <cell r="AW383">
            <v>0</v>
          </cell>
          <cell r="AX383">
            <v>0</v>
          </cell>
          <cell r="AY383">
            <v>4.6084499999999995</v>
          </cell>
          <cell r="AZ383">
            <v>0</v>
          </cell>
          <cell r="BK383">
            <v>321</v>
          </cell>
          <cell r="BM383">
            <v>0</v>
          </cell>
          <cell r="BN383">
            <v>0</v>
          </cell>
          <cell r="BO383">
            <v>0</v>
          </cell>
          <cell r="BP383">
            <v>0</v>
          </cell>
          <cell r="BQ383">
            <v>0.24255000000000004</v>
          </cell>
          <cell r="BR383">
            <v>0</v>
          </cell>
        </row>
        <row r="384">
          <cell r="B384" t="str">
            <v>5.2-81</v>
          </cell>
          <cell r="F384">
            <v>5.0999999999999996</v>
          </cell>
          <cell r="W384">
            <v>12.366334135268831</v>
          </cell>
          <cell r="X384">
            <v>0.60078254215897242</v>
          </cell>
          <cell r="Z384">
            <v>4.5747</v>
          </cell>
          <cell r="AA384">
            <v>4.5747</v>
          </cell>
          <cell r="AS384">
            <v>256</v>
          </cell>
          <cell r="AU384">
            <v>0</v>
          </cell>
          <cell r="AV384">
            <v>0</v>
          </cell>
          <cell r="AW384">
            <v>0</v>
          </cell>
          <cell r="AX384">
            <v>0</v>
          </cell>
          <cell r="AY384">
            <v>2.44902</v>
          </cell>
          <cell r="AZ384">
            <v>0</v>
          </cell>
          <cell r="BK384">
            <v>256</v>
          </cell>
          <cell r="BM384">
            <v>0</v>
          </cell>
          <cell r="BN384">
            <v>0</v>
          </cell>
          <cell r="BO384">
            <v>0</v>
          </cell>
          <cell r="BP384">
            <v>0</v>
          </cell>
          <cell r="BQ384">
            <v>4.9979999999999997E-2</v>
          </cell>
          <cell r="BR384">
            <v>0</v>
          </cell>
        </row>
        <row r="385">
          <cell r="B385" t="str">
            <v>5.2-81</v>
          </cell>
          <cell r="F385">
            <v>9.9</v>
          </cell>
          <cell r="W385">
            <v>3.1109801357551699</v>
          </cell>
          <cell r="X385">
            <v>0.55165465756970566</v>
          </cell>
          <cell r="Z385">
            <v>4.1877000000000004</v>
          </cell>
          <cell r="AA385">
            <v>4.1877000000000004</v>
          </cell>
          <cell r="AS385">
            <v>321</v>
          </cell>
          <cell r="AU385">
            <v>0</v>
          </cell>
          <cell r="AV385">
            <v>0</v>
          </cell>
          <cell r="AW385">
            <v>0</v>
          </cell>
          <cell r="AX385">
            <v>0</v>
          </cell>
          <cell r="AY385">
            <v>4.6084499999999995</v>
          </cell>
          <cell r="AZ385">
            <v>0</v>
          </cell>
          <cell r="BK385">
            <v>321</v>
          </cell>
          <cell r="BM385">
            <v>0</v>
          </cell>
          <cell r="BN385">
            <v>0</v>
          </cell>
          <cell r="BO385">
            <v>0</v>
          </cell>
          <cell r="BP385">
            <v>0</v>
          </cell>
          <cell r="BQ385">
            <v>0.24255000000000004</v>
          </cell>
          <cell r="BR385">
            <v>0</v>
          </cell>
        </row>
        <row r="386">
          <cell r="B386" t="str">
            <v>5.2-82</v>
          </cell>
          <cell r="F386">
            <v>10</v>
          </cell>
          <cell r="W386">
            <v>7.6365730900085671</v>
          </cell>
          <cell r="X386">
            <v>8.4510071189412228E-2</v>
          </cell>
          <cell r="Z386">
            <v>8.4009376273950274</v>
          </cell>
          <cell r="AA386">
            <v>8.4009376273950274</v>
          </cell>
          <cell r="AS386">
            <v>224</v>
          </cell>
          <cell r="AU386">
            <v>0</v>
          </cell>
          <cell r="AV386">
            <v>0</v>
          </cell>
          <cell r="AW386">
            <v>0</v>
          </cell>
          <cell r="AX386">
            <v>0</v>
          </cell>
          <cell r="AY386">
            <v>0</v>
          </cell>
          <cell r="AZ386">
            <v>0</v>
          </cell>
          <cell r="BK386">
            <v>224</v>
          </cell>
          <cell r="BM386">
            <v>0</v>
          </cell>
          <cell r="BN386">
            <v>0</v>
          </cell>
          <cell r="BO386">
            <v>0</v>
          </cell>
          <cell r="BP386">
            <v>0</v>
          </cell>
          <cell r="BQ386">
            <v>0</v>
          </cell>
          <cell r="BR386">
            <v>0</v>
          </cell>
        </row>
        <row r="387">
          <cell r="B387" t="str">
            <v>5.2-82</v>
          </cell>
          <cell r="F387">
            <v>30</v>
          </cell>
          <cell r="W387">
            <v>0.38393823588106551</v>
          </cell>
          <cell r="X387">
            <v>7.201680293824296E-2</v>
          </cell>
          <cell r="Z387">
            <v>30</v>
          </cell>
          <cell r="AA387">
            <v>30</v>
          </cell>
          <cell r="AS387">
            <v>224</v>
          </cell>
          <cell r="AU387">
            <v>0</v>
          </cell>
          <cell r="AV387">
            <v>0</v>
          </cell>
          <cell r="AW387">
            <v>0</v>
          </cell>
          <cell r="AX387">
            <v>0</v>
          </cell>
          <cell r="AY387">
            <v>0</v>
          </cell>
          <cell r="AZ387">
            <v>0</v>
          </cell>
          <cell r="BK387">
            <v>224</v>
          </cell>
          <cell r="BM387">
            <v>0</v>
          </cell>
          <cell r="BN387">
            <v>0</v>
          </cell>
          <cell r="BO387">
            <v>0</v>
          </cell>
          <cell r="BP387">
            <v>0</v>
          </cell>
          <cell r="BQ387">
            <v>0</v>
          </cell>
          <cell r="BR387">
            <v>0</v>
          </cell>
        </row>
        <row r="388">
          <cell r="B388" t="str">
            <v>5.2-82</v>
          </cell>
          <cell r="F388">
            <v>10</v>
          </cell>
          <cell r="W388">
            <v>0</v>
          </cell>
          <cell r="X388">
            <v>0</v>
          </cell>
          <cell r="Z388">
            <v>10</v>
          </cell>
          <cell r="AA388">
            <v>10</v>
          </cell>
          <cell r="AS388">
            <v>224</v>
          </cell>
          <cell r="AU388">
            <v>0</v>
          </cell>
          <cell r="AV388">
            <v>0</v>
          </cell>
          <cell r="AW388">
            <v>0</v>
          </cell>
          <cell r="AX388">
            <v>0</v>
          </cell>
          <cell r="AY388">
            <v>0</v>
          </cell>
          <cell r="AZ388">
            <v>0</v>
          </cell>
          <cell r="BK388">
            <v>224</v>
          </cell>
          <cell r="BM388">
            <v>0</v>
          </cell>
          <cell r="BN388">
            <v>0</v>
          </cell>
          <cell r="BO388">
            <v>0</v>
          </cell>
          <cell r="BP388">
            <v>0</v>
          </cell>
          <cell r="BQ388">
            <v>0</v>
          </cell>
          <cell r="BR388">
            <v>0</v>
          </cell>
        </row>
        <row r="389">
          <cell r="B389" t="str">
            <v>5.2-82</v>
          </cell>
          <cell r="F389">
            <v>3.2000000476837158</v>
          </cell>
          <cell r="W389">
            <v>2.8876753424066628</v>
          </cell>
          <cell r="X389">
            <v>0.27296282900041496</v>
          </cell>
          <cell r="Z389">
            <v>8.0000001192092968E-2</v>
          </cell>
          <cell r="AA389">
            <v>8.0000001192092968E-2</v>
          </cell>
          <cell r="AS389">
            <v>253</v>
          </cell>
          <cell r="AU389">
            <v>0</v>
          </cell>
          <cell r="AV389">
            <v>0</v>
          </cell>
          <cell r="AW389">
            <v>0</v>
          </cell>
          <cell r="AX389">
            <v>0</v>
          </cell>
          <cell r="AY389">
            <v>0</v>
          </cell>
          <cell r="AZ389">
            <v>0</v>
          </cell>
          <cell r="BK389">
            <v>253</v>
          </cell>
          <cell r="BM389">
            <v>0</v>
          </cell>
          <cell r="BN389">
            <v>0</v>
          </cell>
          <cell r="BO389">
            <v>0</v>
          </cell>
          <cell r="BP389">
            <v>0</v>
          </cell>
          <cell r="BQ389">
            <v>0</v>
          </cell>
          <cell r="BR389">
            <v>0</v>
          </cell>
        </row>
        <row r="390">
          <cell r="B390" t="str">
            <v>5.2-82</v>
          </cell>
          <cell r="F390">
            <v>6.4</v>
          </cell>
          <cell r="W390">
            <v>8.7580469263519891</v>
          </cell>
          <cell r="X390">
            <v>0.54592564986590375</v>
          </cell>
          <cell r="Z390">
            <v>5.7408000000000001</v>
          </cell>
          <cell r="AA390">
            <v>5.7408000000000001</v>
          </cell>
          <cell r="AS390">
            <v>256</v>
          </cell>
          <cell r="AU390">
            <v>0</v>
          </cell>
          <cell r="AV390">
            <v>0</v>
          </cell>
          <cell r="AW390">
            <v>0</v>
          </cell>
          <cell r="AX390">
            <v>0</v>
          </cell>
          <cell r="AY390">
            <v>0</v>
          </cell>
          <cell r="AZ390">
            <v>0</v>
          </cell>
          <cell r="BK390">
            <v>256</v>
          </cell>
          <cell r="BM390">
            <v>0</v>
          </cell>
          <cell r="BN390">
            <v>0</v>
          </cell>
          <cell r="BO390">
            <v>0</v>
          </cell>
          <cell r="BP390">
            <v>0</v>
          </cell>
          <cell r="BQ390">
            <v>0</v>
          </cell>
          <cell r="BR390">
            <v>0</v>
          </cell>
        </row>
        <row r="391">
          <cell r="B391" t="str">
            <v>5.2-82</v>
          </cell>
          <cell r="W391">
            <v>0</v>
          </cell>
          <cell r="X391">
            <v>0</v>
          </cell>
          <cell r="Z391">
            <v>0</v>
          </cell>
          <cell r="AA391">
            <v>0</v>
          </cell>
          <cell r="AS391">
            <v>211</v>
          </cell>
          <cell r="AU391">
            <v>0</v>
          </cell>
          <cell r="AV391">
            <v>0</v>
          </cell>
          <cell r="AW391">
            <v>0</v>
          </cell>
          <cell r="AX391">
            <v>0</v>
          </cell>
          <cell r="AY391">
            <v>0</v>
          </cell>
          <cell r="AZ391">
            <v>0</v>
          </cell>
          <cell r="BK391">
            <v>211</v>
          </cell>
          <cell r="BM391">
            <v>0</v>
          </cell>
          <cell r="BN391">
            <v>0</v>
          </cell>
          <cell r="BO391">
            <v>0</v>
          </cell>
          <cell r="BP391">
            <v>0</v>
          </cell>
          <cell r="BQ391">
            <v>0</v>
          </cell>
          <cell r="BR391">
            <v>0</v>
          </cell>
        </row>
        <row r="392">
          <cell r="B392" t="str">
            <v>5.2-83</v>
          </cell>
          <cell r="F392">
            <v>28.1</v>
          </cell>
          <cell r="W392">
            <v>8.8301557388606344</v>
          </cell>
          <cell r="X392">
            <v>1.5658076644150234</v>
          </cell>
          <cell r="Z392">
            <v>11.886300000000002</v>
          </cell>
          <cell r="AA392">
            <v>11.886300000000002</v>
          </cell>
          <cell r="AS392">
            <v>329</v>
          </cell>
          <cell r="AU392">
            <v>0</v>
          </cell>
          <cell r="AV392">
            <v>0</v>
          </cell>
          <cell r="AW392">
            <v>0</v>
          </cell>
          <cell r="AX392">
            <v>0</v>
          </cell>
          <cell r="AY392">
            <v>0</v>
          </cell>
          <cell r="AZ392">
            <v>0</v>
          </cell>
          <cell r="BK392">
            <v>321</v>
          </cell>
          <cell r="BM392">
            <v>0</v>
          </cell>
          <cell r="BN392">
            <v>0</v>
          </cell>
          <cell r="BO392">
            <v>0</v>
          </cell>
          <cell r="BP392">
            <v>0</v>
          </cell>
          <cell r="BQ392">
            <v>0</v>
          </cell>
          <cell r="BR392">
            <v>0</v>
          </cell>
        </row>
        <row r="393">
          <cell r="B393" t="str">
            <v>5.2-83</v>
          </cell>
          <cell r="F393">
            <v>4.3</v>
          </cell>
          <cell r="W393">
            <v>10.426517016010978</v>
          </cell>
          <cell r="X393">
            <v>0.50654214338893755</v>
          </cell>
          <cell r="Z393">
            <v>3.8571</v>
          </cell>
          <cell r="AA393">
            <v>3.8571</v>
          </cell>
          <cell r="AS393">
            <v>256</v>
          </cell>
          <cell r="AU393">
            <v>0</v>
          </cell>
          <cell r="AV393">
            <v>0</v>
          </cell>
          <cell r="AW393">
            <v>0</v>
          </cell>
          <cell r="AX393">
            <v>0</v>
          </cell>
          <cell r="AY393">
            <v>0</v>
          </cell>
          <cell r="AZ393">
            <v>0</v>
          </cell>
          <cell r="BK393">
            <v>256</v>
          </cell>
          <cell r="BM393">
            <v>0</v>
          </cell>
          <cell r="BN393">
            <v>0</v>
          </cell>
          <cell r="BO393">
            <v>0</v>
          </cell>
          <cell r="BP393">
            <v>0</v>
          </cell>
          <cell r="BQ393">
            <v>0</v>
          </cell>
          <cell r="BR393">
            <v>0</v>
          </cell>
        </row>
        <row r="394">
          <cell r="B394" t="str">
            <v>5.2-83</v>
          </cell>
          <cell r="F394">
            <v>28.1</v>
          </cell>
          <cell r="W394">
            <v>8.8301557388606344</v>
          </cell>
          <cell r="X394">
            <v>1.5658076644150234</v>
          </cell>
          <cell r="Z394">
            <v>11.886300000000002</v>
          </cell>
          <cell r="AA394">
            <v>11.886300000000002</v>
          </cell>
          <cell r="AS394">
            <v>321</v>
          </cell>
          <cell r="AU394">
            <v>0</v>
          </cell>
          <cell r="AV394">
            <v>0</v>
          </cell>
          <cell r="AW394">
            <v>0</v>
          </cell>
          <cell r="AX394">
            <v>0</v>
          </cell>
          <cell r="AY394">
            <v>0</v>
          </cell>
          <cell r="AZ394">
            <v>0</v>
          </cell>
          <cell r="BK394">
            <v>321</v>
          </cell>
          <cell r="BM394">
            <v>0</v>
          </cell>
          <cell r="BN394">
            <v>0</v>
          </cell>
          <cell r="BO394">
            <v>0</v>
          </cell>
          <cell r="BP394">
            <v>0</v>
          </cell>
          <cell r="BQ394">
            <v>0</v>
          </cell>
          <cell r="BR394">
            <v>0</v>
          </cell>
        </row>
        <row r="396">
          <cell r="B396" t="str">
            <v>5.2-91</v>
          </cell>
          <cell r="F396">
            <v>0.8</v>
          </cell>
          <cell r="W396">
            <v>1.7711363831936848</v>
          </cell>
          <cell r="X396">
            <v>0.4516874626270585</v>
          </cell>
          <cell r="Z396">
            <v>0.8</v>
          </cell>
          <cell r="AA396">
            <v>0.8</v>
          </cell>
          <cell r="AS396">
            <v>249</v>
          </cell>
          <cell r="AU396">
            <v>0</v>
          </cell>
          <cell r="AV396">
            <v>0</v>
          </cell>
          <cell r="AW396">
            <v>0</v>
          </cell>
          <cell r="AX396">
            <v>0</v>
          </cell>
          <cell r="AY396">
            <v>0</v>
          </cell>
          <cell r="AZ396">
            <v>0</v>
          </cell>
          <cell r="BK396">
            <v>249</v>
          </cell>
          <cell r="BM396">
            <v>0</v>
          </cell>
          <cell r="BN396">
            <v>0</v>
          </cell>
          <cell r="BO396">
            <v>0</v>
          </cell>
          <cell r="BP396">
            <v>0</v>
          </cell>
          <cell r="BQ396">
            <v>0</v>
          </cell>
          <cell r="BR396">
            <v>0</v>
          </cell>
        </row>
        <row r="397">
          <cell r="B397" t="str">
            <v>5.2-92</v>
          </cell>
          <cell r="F397">
            <v>12.576000000000001</v>
          </cell>
          <cell r="W397">
            <v>30.4939251147335</v>
          </cell>
          <cell r="X397">
            <v>1.4814590686649487</v>
          </cell>
          <cell r="Z397">
            <v>11.280672000000001</v>
          </cell>
          <cell r="AA397">
            <v>11.280672000000001</v>
          </cell>
          <cell r="AS397">
            <v>256</v>
          </cell>
          <cell r="AU397">
            <v>0</v>
          </cell>
          <cell r="AV397">
            <v>0</v>
          </cell>
          <cell r="AW397">
            <v>0</v>
          </cell>
          <cell r="AX397">
            <v>0</v>
          </cell>
          <cell r="AY397">
            <v>0</v>
          </cell>
          <cell r="AZ397">
            <v>0</v>
          </cell>
          <cell r="BK397">
            <v>256</v>
          </cell>
          <cell r="BM397">
            <v>0</v>
          </cell>
          <cell r="BN397">
            <v>0</v>
          </cell>
          <cell r="BO397">
            <v>0</v>
          </cell>
          <cell r="BP397">
            <v>0</v>
          </cell>
          <cell r="BQ397">
            <v>0</v>
          </cell>
          <cell r="BR397">
            <v>0</v>
          </cell>
        </row>
        <row r="398">
          <cell r="B398" t="str">
            <v>5.2-94</v>
          </cell>
          <cell r="F398">
            <v>8.65</v>
          </cell>
          <cell r="W398">
            <v>2.7181796135638607</v>
          </cell>
          <cell r="X398">
            <v>0.48200129171494482</v>
          </cell>
          <cell r="Z398">
            <v>8.65</v>
          </cell>
          <cell r="AA398">
            <v>8.65</v>
          </cell>
          <cell r="AS398">
            <v>239</v>
          </cell>
          <cell r="AU398">
            <v>0</v>
          </cell>
          <cell r="AV398">
            <v>0</v>
          </cell>
          <cell r="AW398">
            <v>0</v>
          </cell>
          <cell r="AX398">
            <v>0</v>
          </cell>
          <cell r="AY398">
            <v>0</v>
          </cell>
          <cell r="AZ398">
            <v>0</v>
          </cell>
          <cell r="BK398">
            <v>239</v>
          </cell>
          <cell r="BM398">
            <v>0</v>
          </cell>
          <cell r="BN398">
            <v>0</v>
          </cell>
          <cell r="BO398">
            <v>0</v>
          </cell>
          <cell r="BP398">
            <v>0</v>
          </cell>
          <cell r="BQ398">
            <v>0</v>
          </cell>
          <cell r="BR398">
            <v>0</v>
          </cell>
        </row>
        <row r="399">
          <cell r="B399" t="str">
            <v>5.2-96</v>
          </cell>
          <cell r="F399">
            <v>2.25</v>
          </cell>
          <cell r="W399">
            <v>0.77640691105407955</v>
          </cell>
          <cell r="X399">
            <v>0.31843488907599998</v>
          </cell>
          <cell r="Z399">
            <v>2.25</v>
          </cell>
          <cell r="AA399">
            <v>2.25</v>
          </cell>
          <cell r="AS399">
            <v>359</v>
          </cell>
          <cell r="AU399">
            <v>0</v>
          </cell>
          <cell r="AV399">
            <v>0</v>
          </cell>
          <cell r="AW399">
            <v>0</v>
          </cell>
          <cell r="AX399">
            <v>0</v>
          </cell>
          <cell r="AY399">
            <v>0</v>
          </cell>
          <cell r="AZ399">
            <v>0</v>
          </cell>
          <cell r="BK399">
            <v>359</v>
          </cell>
          <cell r="BM399">
            <v>0</v>
          </cell>
          <cell r="BN399">
            <v>0</v>
          </cell>
          <cell r="BO399">
            <v>0</v>
          </cell>
          <cell r="BP399">
            <v>0</v>
          </cell>
          <cell r="BQ399">
            <v>0</v>
          </cell>
          <cell r="BR399">
            <v>0</v>
          </cell>
        </row>
        <row r="400">
          <cell r="B400" t="str">
            <v>5.2-97</v>
          </cell>
          <cell r="F400">
            <v>76.400000000000006</v>
          </cell>
          <cell r="W400">
            <v>24.007967916332827</v>
          </cell>
          <cell r="X400">
            <v>4.257213721042981</v>
          </cell>
          <cell r="Z400">
            <v>76.400000000000006</v>
          </cell>
          <cell r="AA400">
            <v>76.400000000000006</v>
          </cell>
          <cell r="AS400">
            <v>225</v>
          </cell>
          <cell r="AU400">
            <v>0</v>
          </cell>
          <cell r="AV400">
            <v>0</v>
          </cell>
          <cell r="AW400">
            <v>0</v>
          </cell>
          <cell r="AX400">
            <v>0</v>
          </cell>
          <cell r="AY400">
            <v>0</v>
          </cell>
          <cell r="AZ400">
            <v>0</v>
          </cell>
          <cell r="BK400">
            <v>225</v>
          </cell>
          <cell r="BM400">
            <v>0</v>
          </cell>
          <cell r="BN400">
            <v>0</v>
          </cell>
          <cell r="BO400">
            <v>0</v>
          </cell>
          <cell r="BP400">
            <v>0</v>
          </cell>
          <cell r="BQ400">
            <v>0</v>
          </cell>
          <cell r="BR400">
            <v>0</v>
          </cell>
        </row>
        <row r="401">
          <cell r="B401" t="str">
            <v>5.2-97</v>
          </cell>
          <cell r="F401">
            <v>0.60000000000000009</v>
          </cell>
          <cell r="W401">
            <v>1.6932224572143502</v>
          </cell>
          <cell r="X401">
            <v>0.22722557449770084</v>
          </cell>
          <cell r="Z401">
            <v>0.60000000000000009</v>
          </cell>
          <cell r="AA401">
            <v>0.60000000000000009</v>
          </cell>
          <cell r="AS401">
            <v>239</v>
          </cell>
          <cell r="AU401">
            <v>0</v>
          </cell>
          <cell r="AV401">
            <v>0</v>
          </cell>
          <cell r="AW401">
            <v>0</v>
          </cell>
          <cell r="AX401">
            <v>0</v>
          </cell>
          <cell r="AY401">
            <v>0</v>
          </cell>
          <cell r="AZ401">
            <v>0</v>
          </cell>
          <cell r="BK401">
            <v>228</v>
          </cell>
          <cell r="BM401">
            <v>0</v>
          </cell>
          <cell r="BN401">
            <v>0</v>
          </cell>
          <cell r="BO401">
            <v>0</v>
          </cell>
          <cell r="BP401">
            <v>0</v>
          </cell>
          <cell r="BQ401">
            <v>0</v>
          </cell>
          <cell r="BR401">
            <v>0</v>
          </cell>
        </row>
        <row r="403">
          <cell r="B403" t="str">
            <v>5.3-01</v>
          </cell>
          <cell r="F403">
            <v>36</v>
          </cell>
          <cell r="W403">
            <v>101.77680243946358</v>
          </cell>
          <cell r="X403">
            <v>23.544660704466153</v>
          </cell>
          <cell r="Z403">
            <v>32.292000000000002</v>
          </cell>
          <cell r="AA403">
            <v>32.292000000000002</v>
          </cell>
          <cell r="AS403">
            <v>256</v>
          </cell>
          <cell r="AU403">
            <v>0</v>
          </cell>
          <cell r="AV403">
            <v>0</v>
          </cell>
          <cell r="AW403">
            <v>0</v>
          </cell>
          <cell r="AX403">
            <v>0</v>
          </cell>
          <cell r="AY403">
            <v>7.02</v>
          </cell>
          <cell r="AZ403">
            <v>0</v>
          </cell>
          <cell r="BK403">
            <v>256</v>
          </cell>
          <cell r="BM403">
            <v>0</v>
          </cell>
          <cell r="BN403">
            <v>0</v>
          </cell>
          <cell r="BO403">
            <v>0</v>
          </cell>
          <cell r="BP403">
            <v>0</v>
          </cell>
          <cell r="BQ403">
            <v>0</v>
          </cell>
          <cell r="BR403">
            <v>0</v>
          </cell>
        </row>
        <row r="404">
          <cell r="B404" t="str">
            <v>5.3-02</v>
          </cell>
          <cell r="F404">
            <v>17</v>
          </cell>
          <cell r="W404">
            <v>48.061267818635585</v>
          </cell>
          <cell r="X404">
            <v>11.118311999331242</v>
          </cell>
          <cell r="Z404">
            <v>15.249000000000001</v>
          </cell>
          <cell r="AA404">
            <v>15.249000000000001</v>
          </cell>
          <cell r="AS404">
            <v>256</v>
          </cell>
          <cell r="AU404">
            <v>0</v>
          </cell>
          <cell r="AV404">
            <v>0</v>
          </cell>
          <cell r="AW404">
            <v>0</v>
          </cell>
          <cell r="AX404">
            <v>0</v>
          </cell>
          <cell r="AY404">
            <v>0</v>
          </cell>
          <cell r="AZ404">
            <v>0</v>
          </cell>
          <cell r="BK404">
            <v>256</v>
          </cell>
          <cell r="BM404">
            <v>0</v>
          </cell>
          <cell r="BN404">
            <v>0</v>
          </cell>
          <cell r="BO404">
            <v>0</v>
          </cell>
          <cell r="BP404">
            <v>0</v>
          </cell>
          <cell r="BQ404">
            <v>0</v>
          </cell>
          <cell r="BR404">
            <v>0</v>
          </cell>
        </row>
        <row r="405">
          <cell r="B405" t="str">
            <v>5.3-11</v>
          </cell>
          <cell r="F405">
            <v>8.25</v>
          </cell>
          <cell r="W405">
            <v>18.200963225958731</v>
          </cell>
          <cell r="X405">
            <v>8.0851614921340431</v>
          </cell>
          <cell r="Z405">
            <v>8.25</v>
          </cell>
          <cell r="AA405">
            <v>8.25</v>
          </cell>
          <cell r="AS405">
            <v>359</v>
          </cell>
          <cell r="AU405">
            <v>0</v>
          </cell>
          <cell r="AV405">
            <v>0</v>
          </cell>
          <cell r="AW405">
            <v>0</v>
          </cell>
          <cell r="AX405">
            <v>0</v>
          </cell>
          <cell r="AY405">
            <v>0</v>
          </cell>
          <cell r="AZ405">
            <v>0</v>
          </cell>
          <cell r="BK405">
            <v>359</v>
          </cell>
          <cell r="BM405">
            <v>0</v>
          </cell>
          <cell r="BN405">
            <v>0</v>
          </cell>
          <cell r="BO405">
            <v>0</v>
          </cell>
          <cell r="BP405">
            <v>0</v>
          </cell>
          <cell r="BQ405">
            <v>0</v>
          </cell>
          <cell r="BR405">
            <v>0</v>
          </cell>
        </row>
        <row r="406">
          <cell r="B406" t="str">
            <v>5.3-21</v>
          </cell>
          <cell r="F406">
            <v>25</v>
          </cell>
          <cell r="W406">
            <v>11.59390818717837</v>
          </cell>
          <cell r="X406">
            <v>2.2782402331668226</v>
          </cell>
          <cell r="Z406">
            <v>25</v>
          </cell>
          <cell r="AA406">
            <v>25</v>
          </cell>
          <cell r="AS406">
            <v>221</v>
          </cell>
          <cell r="AU406">
            <v>0</v>
          </cell>
          <cell r="AV406">
            <v>0</v>
          </cell>
          <cell r="AW406">
            <v>0</v>
          </cell>
          <cell r="AX406">
            <v>0</v>
          </cell>
          <cell r="AY406">
            <v>0</v>
          </cell>
          <cell r="AZ406">
            <v>0</v>
          </cell>
          <cell r="BK406">
            <v>221</v>
          </cell>
          <cell r="BM406">
            <v>0</v>
          </cell>
          <cell r="BN406">
            <v>0</v>
          </cell>
          <cell r="BO406">
            <v>0</v>
          </cell>
          <cell r="BP406">
            <v>0</v>
          </cell>
          <cell r="BQ406">
            <v>0</v>
          </cell>
          <cell r="BR406">
            <v>0</v>
          </cell>
        </row>
        <row r="407">
          <cell r="B407" t="str">
            <v>5.3-91</v>
          </cell>
          <cell r="F407">
            <v>55.88</v>
          </cell>
          <cell r="W407">
            <v>157.98021445325625</v>
          </cell>
          <cell r="X407">
            <v>36.546545560154684</v>
          </cell>
          <cell r="Z407">
            <v>50.124360000000003</v>
          </cell>
          <cell r="AA407">
            <v>50.124360000000003</v>
          </cell>
          <cell r="AS407">
            <v>256</v>
          </cell>
          <cell r="AU407">
            <v>0</v>
          </cell>
          <cell r="AV407">
            <v>0</v>
          </cell>
          <cell r="AW407">
            <v>0</v>
          </cell>
          <cell r="AX407">
            <v>0</v>
          </cell>
          <cell r="AY407">
            <v>0</v>
          </cell>
          <cell r="AZ407">
            <v>0</v>
          </cell>
          <cell r="BK407">
            <v>256</v>
          </cell>
          <cell r="BM407">
            <v>0</v>
          </cell>
          <cell r="BN407">
            <v>0</v>
          </cell>
          <cell r="BO407">
            <v>0</v>
          </cell>
          <cell r="BP407">
            <v>0</v>
          </cell>
          <cell r="BQ407">
            <v>0</v>
          </cell>
          <cell r="BR407">
            <v>0</v>
          </cell>
        </row>
        <row r="408">
          <cell r="B408" t="str">
            <v>5.3-92</v>
          </cell>
          <cell r="F408">
            <v>2</v>
          </cell>
          <cell r="W408">
            <v>4.4123547214445411</v>
          </cell>
          <cell r="X408">
            <v>1.9600391496082528</v>
          </cell>
          <cell r="Z408">
            <v>2</v>
          </cell>
          <cell r="AA408">
            <v>2</v>
          </cell>
          <cell r="AS408">
            <v>359</v>
          </cell>
          <cell r="AU408">
            <v>0</v>
          </cell>
          <cell r="AV408">
            <v>0</v>
          </cell>
          <cell r="AW408">
            <v>0</v>
          </cell>
          <cell r="AX408">
            <v>0</v>
          </cell>
          <cell r="AY408">
            <v>0</v>
          </cell>
          <cell r="AZ408">
            <v>0</v>
          </cell>
          <cell r="BK408">
            <v>359</v>
          </cell>
          <cell r="BM408">
            <v>0</v>
          </cell>
          <cell r="BN408">
            <v>0</v>
          </cell>
          <cell r="BO408">
            <v>0</v>
          </cell>
          <cell r="BP408">
            <v>0</v>
          </cell>
          <cell r="BQ408">
            <v>0</v>
          </cell>
          <cell r="BR408">
            <v>0</v>
          </cell>
        </row>
        <row r="410">
          <cell r="B410" t="str">
            <v>5.4-01</v>
          </cell>
          <cell r="F410">
            <v>6</v>
          </cell>
          <cell r="W410">
            <v>1.8854425065182847</v>
          </cell>
          <cell r="X410">
            <v>0.33433615610285194</v>
          </cell>
          <cell r="Z410">
            <v>6</v>
          </cell>
          <cell r="AA410">
            <v>6</v>
          </cell>
          <cell r="AS410">
            <v>239</v>
          </cell>
          <cell r="AU410">
            <v>0</v>
          </cell>
          <cell r="AV410">
            <v>0</v>
          </cell>
          <cell r="AW410">
            <v>0</v>
          </cell>
          <cell r="AX410">
            <v>0</v>
          </cell>
          <cell r="AY410">
            <v>22.5</v>
          </cell>
          <cell r="AZ410">
            <v>0</v>
          </cell>
          <cell r="BK410">
            <v>226</v>
          </cell>
          <cell r="BM410">
            <v>0</v>
          </cell>
          <cell r="BN410">
            <v>0</v>
          </cell>
          <cell r="BO410">
            <v>0</v>
          </cell>
          <cell r="BP410">
            <v>0</v>
          </cell>
          <cell r="BQ410">
            <v>0</v>
          </cell>
          <cell r="BR410">
            <v>0</v>
          </cell>
        </row>
        <row r="411">
          <cell r="B411" t="str">
            <v>5.4-01</v>
          </cell>
          <cell r="F411">
            <v>3.6</v>
          </cell>
          <cell r="W411">
            <v>8.7291770366603529</v>
          </cell>
          <cell r="X411">
            <v>0.42408179446515704</v>
          </cell>
          <cell r="Z411">
            <v>3.2292000000000001</v>
          </cell>
          <cell r="AA411">
            <v>3.2292000000000001</v>
          </cell>
          <cell r="AS411">
            <v>256</v>
          </cell>
          <cell r="AU411">
            <v>0</v>
          </cell>
          <cell r="AV411">
            <v>0</v>
          </cell>
          <cell r="AW411">
            <v>0</v>
          </cell>
          <cell r="AX411">
            <v>0</v>
          </cell>
          <cell r="AY411">
            <v>13.23</v>
          </cell>
          <cell r="AZ411">
            <v>0</v>
          </cell>
          <cell r="BK411">
            <v>256</v>
          </cell>
          <cell r="BM411">
            <v>0</v>
          </cell>
          <cell r="BN411">
            <v>0</v>
          </cell>
          <cell r="BO411">
            <v>0</v>
          </cell>
          <cell r="BP411">
            <v>0</v>
          </cell>
          <cell r="BQ411">
            <v>0.27</v>
          </cell>
          <cell r="BR411">
            <v>0</v>
          </cell>
        </row>
        <row r="412">
          <cell r="B412" t="str">
            <v>5.4-02</v>
          </cell>
          <cell r="F412">
            <v>4.8</v>
          </cell>
          <cell r="W412">
            <v>1.5083540052146278</v>
          </cell>
          <cell r="X412">
            <v>0.26746892488228158</v>
          </cell>
          <cell r="Z412">
            <v>4.8</v>
          </cell>
          <cell r="AA412">
            <v>4.8</v>
          </cell>
          <cell r="AS412">
            <v>239</v>
          </cell>
          <cell r="AU412">
            <v>0</v>
          </cell>
          <cell r="AV412">
            <v>0</v>
          </cell>
          <cell r="AW412">
            <v>0</v>
          </cell>
          <cell r="AX412">
            <v>0</v>
          </cell>
          <cell r="AY412">
            <v>0</v>
          </cell>
          <cell r="AZ412">
            <v>0</v>
          </cell>
          <cell r="BK412">
            <v>226</v>
          </cell>
          <cell r="BM412">
            <v>0</v>
          </cell>
          <cell r="BN412">
            <v>0</v>
          </cell>
          <cell r="BO412">
            <v>0</v>
          </cell>
          <cell r="BP412">
            <v>0</v>
          </cell>
          <cell r="BQ412">
            <v>0</v>
          </cell>
          <cell r="BR412">
            <v>0</v>
          </cell>
        </row>
        <row r="413">
          <cell r="B413" t="str">
            <v>5.4-02</v>
          </cell>
          <cell r="F413">
            <v>7.6</v>
          </cell>
          <cell r="W413">
            <v>2.3882271749231605</v>
          </cell>
          <cell r="X413">
            <v>0.42349246439694571</v>
          </cell>
          <cell r="Z413">
            <v>3.2148000000000003</v>
          </cell>
          <cell r="AA413">
            <v>3.2148000000000003</v>
          </cell>
          <cell r="AS413">
            <v>329</v>
          </cell>
          <cell r="AU413">
            <v>0</v>
          </cell>
          <cell r="AV413">
            <v>0</v>
          </cell>
          <cell r="AW413">
            <v>0</v>
          </cell>
          <cell r="AX413">
            <v>0</v>
          </cell>
          <cell r="AY413">
            <v>0</v>
          </cell>
          <cell r="AZ413">
            <v>0</v>
          </cell>
          <cell r="BK413">
            <v>321</v>
          </cell>
          <cell r="BM413">
            <v>0</v>
          </cell>
          <cell r="BN413">
            <v>0</v>
          </cell>
          <cell r="BO413">
            <v>0</v>
          </cell>
          <cell r="BP413">
            <v>0</v>
          </cell>
          <cell r="BQ413">
            <v>0</v>
          </cell>
          <cell r="BR413">
            <v>0</v>
          </cell>
        </row>
        <row r="414">
          <cell r="B414" t="str">
            <v>5.4-02</v>
          </cell>
          <cell r="F414">
            <v>3.4</v>
          </cell>
          <cell r="W414">
            <v>8.2442227568458879</v>
          </cell>
          <cell r="X414">
            <v>0.40052169477264826</v>
          </cell>
          <cell r="Z414">
            <v>3.0497999999999998</v>
          </cell>
          <cell r="AA414">
            <v>3.0497999999999998</v>
          </cell>
          <cell r="AS414">
            <v>256</v>
          </cell>
          <cell r="AU414">
            <v>0</v>
          </cell>
          <cell r="AV414">
            <v>0</v>
          </cell>
          <cell r="AW414">
            <v>0</v>
          </cell>
          <cell r="AX414">
            <v>0</v>
          </cell>
          <cell r="AY414">
            <v>0</v>
          </cell>
          <cell r="AZ414">
            <v>0</v>
          </cell>
          <cell r="BK414">
            <v>256</v>
          </cell>
          <cell r="BM414">
            <v>0</v>
          </cell>
          <cell r="BN414">
            <v>0</v>
          </cell>
          <cell r="BO414">
            <v>0</v>
          </cell>
          <cell r="BP414">
            <v>0</v>
          </cell>
          <cell r="BQ414">
            <v>0</v>
          </cell>
          <cell r="BR414">
            <v>0</v>
          </cell>
        </row>
        <row r="415">
          <cell r="B415" t="str">
            <v>5.4-11</v>
          </cell>
          <cell r="F415">
            <v>0.3</v>
          </cell>
          <cell r="W415">
            <v>0.85911723874028523</v>
          </cell>
          <cell r="X415">
            <v>0.14030982305831477</v>
          </cell>
          <cell r="Z415">
            <v>0.3</v>
          </cell>
          <cell r="AA415">
            <v>0.3</v>
          </cell>
          <cell r="AS415">
            <v>339</v>
          </cell>
          <cell r="AU415">
            <v>0</v>
          </cell>
          <cell r="AV415">
            <v>0</v>
          </cell>
          <cell r="AW415">
            <v>0</v>
          </cell>
          <cell r="AX415">
            <v>0</v>
          </cell>
          <cell r="AY415">
            <v>0.82320000000000004</v>
          </cell>
          <cell r="AZ415">
            <v>0</v>
          </cell>
          <cell r="BK415">
            <v>339</v>
          </cell>
          <cell r="BM415">
            <v>0</v>
          </cell>
          <cell r="BN415">
            <v>0</v>
          </cell>
          <cell r="BO415">
            <v>0</v>
          </cell>
          <cell r="BP415">
            <v>0</v>
          </cell>
          <cell r="BQ415">
            <v>1.6799999999999999E-2</v>
          </cell>
          <cell r="BR415">
            <v>0</v>
          </cell>
        </row>
        <row r="416">
          <cell r="B416" t="str">
            <v>5.4-12</v>
          </cell>
          <cell r="F416">
            <v>1</v>
          </cell>
          <cell r="W416">
            <v>2.2139204789921059</v>
          </cell>
          <cell r="X416">
            <v>0.56460932828382304</v>
          </cell>
          <cell r="Z416">
            <v>1</v>
          </cell>
          <cell r="AA416">
            <v>1</v>
          </cell>
          <cell r="AS416">
            <v>249</v>
          </cell>
          <cell r="AU416">
            <v>0</v>
          </cell>
          <cell r="AV416">
            <v>0</v>
          </cell>
          <cell r="AW416">
            <v>0</v>
          </cell>
          <cell r="AX416">
            <v>0</v>
          </cell>
          <cell r="AY416">
            <v>0</v>
          </cell>
          <cell r="AZ416">
            <v>0</v>
          </cell>
          <cell r="BK416">
            <v>249</v>
          </cell>
          <cell r="BM416">
            <v>0</v>
          </cell>
          <cell r="BN416">
            <v>0</v>
          </cell>
          <cell r="BO416">
            <v>0</v>
          </cell>
          <cell r="BP416">
            <v>0</v>
          </cell>
          <cell r="BQ416">
            <v>0</v>
          </cell>
          <cell r="BR416">
            <v>0</v>
          </cell>
        </row>
        <row r="417">
          <cell r="B417" t="str">
            <v>5.4-12</v>
          </cell>
          <cell r="F417">
            <v>0.24</v>
          </cell>
          <cell r="W417">
            <v>0.43467433867086103</v>
          </cell>
          <cell r="X417">
            <v>0.1010875858095568</v>
          </cell>
          <cell r="Z417">
            <v>0.24</v>
          </cell>
          <cell r="AA417">
            <v>0.24</v>
          </cell>
          <cell r="AS417">
            <v>339</v>
          </cell>
          <cell r="AU417">
            <v>0</v>
          </cell>
          <cell r="AV417">
            <v>0</v>
          </cell>
          <cell r="AW417">
            <v>0</v>
          </cell>
          <cell r="AX417">
            <v>0</v>
          </cell>
          <cell r="AY417">
            <v>0</v>
          </cell>
          <cell r="AZ417">
            <v>0</v>
          </cell>
          <cell r="BK417">
            <v>339</v>
          </cell>
          <cell r="BM417">
            <v>0</v>
          </cell>
          <cell r="BN417">
            <v>0</v>
          </cell>
          <cell r="BO417">
            <v>0</v>
          </cell>
          <cell r="BP417">
            <v>0</v>
          </cell>
          <cell r="BQ417">
            <v>0</v>
          </cell>
          <cell r="BR417">
            <v>0</v>
          </cell>
        </row>
        <row r="418">
          <cell r="B418" t="str">
            <v>5.4-15</v>
          </cell>
          <cell r="F418">
            <v>6</v>
          </cell>
          <cell r="W418">
            <v>1.8854425065182847</v>
          </cell>
          <cell r="X418">
            <v>0.33433615610285194</v>
          </cell>
          <cell r="Z418">
            <v>6</v>
          </cell>
          <cell r="AA418">
            <v>6</v>
          </cell>
          <cell r="AS418">
            <v>239</v>
          </cell>
          <cell r="AU418">
            <v>0</v>
          </cell>
          <cell r="AV418">
            <v>0</v>
          </cell>
          <cell r="AW418">
            <v>0</v>
          </cell>
          <cell r="AX418">
            <v>0</v>
          </cell>
          <cell r="AY418">
            <v>0</v>
          </cell>
          <cell r="AZ418">
            <v>0</v>
          </cell>
          <cell r="BK418">
            <v>226</v>
          </cell>
          <cell r="BM418">
            <v>0</v>
          </cell>
          <cell r="BN418">
            <v>0</v>
          </cell>
          <cell r="BO418">
            <v>0</v>
          </cell>
          <cell r="BP418">
            <v>0</v>
          </cell>
          <cell r="BQ418">
            <v>0</v>
          </cell>
          <cell r="BR418">
            <v>0</v>
          </cell>
        </row>
        <row r="419">
          <cell r="B419" t="str">
            <v>5.4-17</v>
          </cell>
          <cell r="F419">
            <v>7.6</v>
          </cell>
          <cell r="W419">
            <v>2.3882271749231605</v>
          </cell>
          <cell r="X419">
            <v>0.42349246439694571</v>
          </cell>
          <cell r="Z419">
            <v>3.2148000000000003</v>
          </cell>
          <cell r="AA419">
            <v>3.2148000000000003</v>
          </cell>
          <cell r="AS419">
            <v>329</v>
          </cell>
          <cell r="AU419">
            <v>0</v>
          </cell>
          <cell r="AV419">
            <v>0</v>
          </cell>
          <cell r="AW419">
            <v>0</v>
          </cell>
          <cell r="AX419">
            <v>0</v>
          </cell>
          <cell r="AY419">
            <v>0</v>
          </cell>
          <cell r="AZ419">
            <v>0</v>
          </cell>
          <cell r="BK419">
            <v>321</v>
          </cell>
          <cell r="BM419">
            <v>0</v>
          </cell>
          <cell r="BN419">
            <v>0</v>
          </cell>
          <cell r="BO419">
            <v>0</v>
          </cell>
          <cell r="BP419">
            <v>0</v>
          </cell>
          <cell r="BQ419">
            <v>0</v>
          </cell>
          <cell r="BR419">
            <v>0</v>
          </cell>
        </row>
        <row r="420">
          <cell r="B420" t="str">
            <v>5.4-19</v>
          </cell>
          <cell r="F420">
            <v>25</v>
          </cell>
          <cell r="W420">
            <v>5.8362205416175152</v>
          </cell>
          <cell r="X420">
            <v>0.77803293134477969</v>
          </cell>
          <cell r="Z420">
            <v>25</v>
          </cell>
          <cell r="AA420">
            <v>25</v>
          </cell>
          <cell r="AS420">
            <v>329</v>
          </cell>
          <cell r="AU420">
            <v>0</v>
          </cell>
          <cell r="AV420">
            <v>0</v>
          </cell>
          <cell r="AW420">
            <v>0</v>
          </cell>
          <cell r="AX420">
            <v>0</v>
          </cell>
          <cell r="AY420">
            <v>0</v>
          </cell>
          <cell r="AZ420">
            <v>0</v>
          </cell>
          <cell r="BK420">
            <v>329</v>
          </cell>
          <cell r="BM420">
            <v>0</v>
          </cell>
          <cell r="BN420">
            <v>0</v>
          </cell>
          <cell r="BO420">
            <v>0</v>
          </cell>
          <cell r="BP420">
            <v>0</v>
          </cell>
          <cell r="BQ420">
            <v>0</v>
          </cell>
          <cell r="BR420">
            <v>0</v>
          </cell>
        </row>
        <row r="421">
          <cell r="B421" t="str">
            <v>5.4-21</v>
          </cell>
          <cell r="F421">
            <v>7.6</v>
          </cell>
          <cell r="W421">
            <v>2.3882271749231605</v>
          </cell>
          <cell r="X421">
            <v>0.42349246439694571</v>
          </cell>
          <cell r="Z421">
            <v>3.2148000000000003</v>
          </cell>
          <cell r="AA421">
            <v>3.2148000000000003</v>
          </cell>
          <cell r="AS421">
            <v>329</v>
          </cell>
          <cell r="AU421">
            <v>0</v>
          </cell>
          <cell r="AV421">
            <v>0</v>
          </cell>
          <cell r="AW421">
            <v>0</v>
          </cell>
          <cell r="AX421">
            <v>0</v>
          </cell>
          <cell r="AY421">
            <v>14.44</v>
          </cell>
          <cell r="AZ421">
            <v>0</v>
          </cell>
          <cell r="BK421">
            <v>321</v>
          </cell>
          <cell r="BM421">
            <v>0</v>
          </cell>
          <cell r="BN421">
            <v>0</v>
          </cell>
          <cell r="BO421">
            <v>0</v>
          </cell>
          <cell r="BP421">
            <v>0</v>
          </cell>
          <cell r="BQ421">
            <v>0.76000000000000012</v>
          </cell>
          <cell r="BR421">
            <v>0</v>
          </cell>
        </row>
        <row r="422">
          <cell r="B422" t="str">
            <v>5.4-21</v>
          </cell>
          <cell r="F422">
            <v>3.4</v>
          </cell>
          <cell r="W422">
            <v>8.2442227568458879</v>
          </cell>
          <cell r="X422">
            <v>0.40052169477264826</v>
          </cell>
          <cell r="Z422">
            <v>3.0497999999999998</v>
          </cell>
          <cell r="AA422">
            <v>3.0497999999999998</v>
          </cell>
          <cell r="AS422">
            <v>256</v>
          </cell>
          <cell r="AU422">
            <v>0</v>
          </cell>
          <cell r="AV422">
            <v>0</v>
          </cell>
          <cell r="AW422">
            <v>0</v>
          </cell>
          <cell r="AX422">
            <v>0</v>
          </cell>
          <cell r="AY422">
            <v>6.6639999999999997</v>
          </cell>
          <cell r="AZ422">
            <v>0</v>
          </cell>
          <cell r="BK422">
            <v>256</v>
          </cell>
          <cell r="BM422">
            <v>0</v>
          </cell>
          <cell r="BN422">
            <v>0</v>
          </cell>
          <cell r="BO422">
            <v>0</v>
          </cell>
          <cell r="BP422">
            <v>0</v>
          </cell>
          <cell r="BQ422">
            <v>0.13600000000000001</v>
          </cell>
          <cell r="BR422">
            <v>0</v>
          </cell>
        </row>
        <row r="423">
          <cell r="B423" t="str">
            <v>5.4-31</v>
          </cell>
          <cell r="F423">
            <v>12</v>
          </cell>
          <cell r="W423">
            <v>143.70181016599045</v>
          </cell>
          <cell r="X423">
            <v>6.4176516637082868</v>
          </cell>
          <cell r="Z423">
            <v>10.151999999999999</v>
          </cell>
          <cell r="AA423">
            <v>10.151999999999999</v>
          </cell>
          <cell r="AS423">
            <v>258</v>
          </cell>
          <cell r="AU423">
            <v>0</v>
          </cell>
          <cell r="AV423">
            <v>0</v>
          </cell>
          <cell r="AW423">
            <v>0</v>
          </cell>
          <cell r="AX423">
            <v>0</v>
          </cell>
          <cell r="AY423">
            <v>0</v>
          </cell>
          <cell r="AZ423">
            <v>0</v>
          </cell>
          <cell r="BK423">
            <v>258</v>
          </cell>
          <cell r="BM423">
            <v>0</v>
          </cell>
          <cell r="BN423">
            <v>0</v>
          </cell>
          <cell r="BO423">
            <v>0</v>
          </cell>
          <cell r="BP423">
            <v>0</v>
          </cell>
          <cell r="BQ423">
            <v>0</v>
          </cell>
          <cell r="BR423">
            <v>0</v>
          </cell>
        </row>
        <row r="424">
          <cell r="B424" t="str">
            <v>5.4-31</v>
          </cell>
          <cell r="F424">
            <v>3.4</v>
          </cell>
          <cell r="W424">
            <v>8.2442227568458879</v>
          </cell>
          <cell r="X424">
            <v>0.40052169477264826</v>
          </cell>
          <cell r="Z424">
            <v>3.0497999999999998</v>
          </cell>
          <cell r="AA424">
            <v>3.0497999999999998</v>
          </cell>
          <cell r="AS424">
            <v>256</v>
          </cell>
          <cell r="AU424">
            <v>0</v>
          </cell>
          <cell r="AV424">
            <v>0</v>
          </cell>
          <cell r="AW424">
            <v>0</v>
          </cell>
          <cell r="AX424">
            <v>0</v>
          </cell>
          <cell r="AY424">
            <v>0</v>
          </cell>
          <cell r="AZ424">
            <v>0</v>
          </cell>
          <cell r="BK424">
            <v>256</v>
          </cell>
          <cell r="BM424">
            <v>0</v>
          </cell>
          <cell r="BN424">
            <v>0</v>
          </cell>
          <cell r="BO424">
            <v>0</v>
          </cell>
          <cell r="BP424">
            <v>0</v>
          </cell>
          <cell r="BQ424">
            <v>0</v>
          </cell>
          <cell r="BR424">
            <v>0</v>
          </cell>
        </row>
        <row r="425">
          <cell r="B425" t="str">
            <v>5.4-51</v>
          </cell>
          <cell r="F425">
            <v>3.6</v>
          </cell>
          <cell r="W425">
            <v>8.7291770366603529</v>
          </cell>
          <cell r="X425">
            <v>0.42408179446515704</v>
          </cell>
          <cell r="Z425">
            <v>3.2292000000000001</v>
          </cell>
          <cell r="AA425">
            <v>3.2292000000000001</v>
          </cell>
          <cell r="AS425">
            <v>256</v>
          </cell>
          <cell r="AU425">
            <v>0</v>
          </cell>
          <cell r="AV425">
            <v>0</v>
          </cell>
          <cell r="AW425">
            <v>0</v>
          </cell>
          <cell r="AX425">
            <v>0</v>
          </cell>
          <cell r="AY425">
            <v>0</v>
          </cell>
          <cell r="AZ425">
            <v>0</v>
          </cell>
          <cell r="BK425">
            <v>256</v>
          </cell>
          <cell r="BM425">
            <v>0</v>
          </cell>
          <cell r="BN425">
            <v>0</v>
          </cell>
          <cell r="BO425">
            <v>0</v>
          </cell>
          <cell r="BP425">
            <v>0</v>
          </cell>
          <cell r="BQ425">
            <v>0</v>
          </cell>
          <cell r="BR425">
            <v>0</v>
          </cell>
        </row>
        <row r="426">
          <cell r="B426" t="str">
            <v>5.4-61</v>
          </cell>
          <cell r="F426">
            <v>0.04</v>
          </cell>
          <cell r="W426">
            <v>8.4857785944231476E-2</v>
          </cell>
          <cell r="X426">
            <v>2.1045775027006258E-2</v>
          </cell>
          <cell r="Z426">
            <v>0.04</v>
          </cell>
          <cell r="AA426">
            <v>0.04</v>
          </cell>
          <cell r="AS426">
            <v>244</v>
          </cell>
          <cell r="AU426">
            <v>0</v>
          </cell>
          <cell r="AV426">
            <v>0</v>
          </cell>
          <cell r="AW426">
            <v>0</v>
          </cell>
          <cell r="AX426">
            <v>0</v>
          </cell>
          <cell r="AY426">
            <v>0</v>
          </cell>
          <cell r="AZ426">
            <v>0</v>
          </cell>
          <cell r="BK426">
            <v>244</v>
          </cell>
          <cell r="BM426">
            <v>0</v>
          </cell>
          <cell r="BN426">
            <v>0</v>
          </cell>
          <cell r="BO426">
            <v>0</v>
          </cell>
          <cell r="BP426">
            <v>0</v>
          </cell>
          <cell r="BQ426">
            <v>0</v>
          </cell>
          <cell r="BR426">
            <v>0</v>
          </cell>
        </row>
        <row r="427">
          <cell r="B427" t="str">
            <v>5.4-62</v>
          </cell>
          <cell r="F427">
            <v>0.05</v>
          </cell>
          <cell r="W427">
            <v>0.59875754235829359</v>
          </cell>
          <cell r="X427">
            <v>2.6740215265451197E-2</v>
          </cell>
          <cell r="Z427">
            <v>4.2300000000000004E-2</v>
          </cell>
          <cell r="AA427">
            <v>4.2300000000000004E-2</v>
          </cell>
          <cell r="AS427">
            <v>258</v>
          </cell>
          <cell r="AU427">
            <v>0</v>
          </cell>
          <cell r="AV427">
            <v>0</v>
          </cell>
          <cell r="AW427">
            <v>0</v>
          </cell>
          <cell r="AX427">
            <v>0</v>
          </cell>
          <cell r="AY427">
            <v>0</v>
          </cell>
          <cell r="AZ427">
            <v>0</v>
          </cell>
          <cell r="BK427">
            <v>258</v>
          </cell>
          <cell r="BM427">
            <v>0</v>
          </cell>
          <cell r="BN427">
            <v>0</v>
          </cell>
          <cell r="BO427">
            <v>0</v>
          </cell>
          <cell r="BP427">
            <v>0</v>
          </cell>
          <cell r="BQ427">
            <v>0</v>
          </cell>
          <cell r="BR427">
            <v>0</v>
          </cell>
        </row>
        <row r="429">
          <cell r="B429" t="str">
            <v>5.4-91</v>
          </cell>
          <cell r="F429">
            <v>8.65</v>
          </cell>
          <cell r="W429">
            <v>2.7181796135638607</v>
          </cell>
          <cell r="X429">
            <v>0.48200129171494482</v>
          </cell>
          <cell r="Z429">
            <v>8.65</v>
          </cell>
          <cell r="AA429">
            <v>8.65</v>
          </cell>
          <cell r="AS429">
            <v>239</v>
          </cell>
          <cell r="AU429">
            <v>0</v>
          </cell>
          <cell r="AV429">
            <v>0</v>
          </cell>
          <cell r="AW429">
            <v>0</v>
          </cell>
          <cell r="AX429">
            <v>0</v>
          </cell>
          <cell r="AY429">
            <v>0</v>
          </cell>
          <cell r="AZ429">
            <v>0</v>
          </cell>
          <cell r="BK429">
            <v>239</v>
          </cell>
          <cell r="BM429">
            <v>0</v>
          </cell>
          <cell r="BN429">
            <v>0</v>
          </cell>
          <cell r="BO429">
            <v>0</v>
          </cell>
          <cell r="BP429">
            <v>0</v>
          </cell>
          <cell r="BQ429">
            <v>0</v>
          </cell>
          <cell r="BR429">
            <v>0</v>
          </cell>
        </row>
        <row r="430">
          <cell r="B430" t="str">
            <v>5.4-92</v>
          </cell>
          <cell r="F430">
            <v>2.25</v>
          </cell>
          <cell r="W430">
            <v>0.77640691105407955</v>
          </cell>
          <cell r="X430">
            <v>0.31843488907599998</v>
          </cell>
          <cell r="Z430">
            <v>2.25</v>
          </cell>
          <cell r="AA430">
            <v>2.25</v>
          </cell>
          <cell r="AS430">
            <v>359</v>
          </cell>
          <cell r="AU430">
            <v>0</v>
          </cell>
          <cell r="AV430">
            <v>0</v>
          </cell>
          <cell r="AW430">
            <v>0</v>
          </cell>
          <cell r="AX430">
            <v>0</v>
          </cell>
          <cell r="AY430">
            <v>0</v>
          </cell>
          <cell r="AZ430">
            <v>0</v>
          </cell>
          <cell r="BK430">
            <v>359</v>
          </cell>
          <cell r="BM430">
            <v>0</v>
          </cell>
          <cell r="BN430">
            <v>0</v>
          </cell>
          <cell r="BO430">
            <v>0</v>
          </cell>
          <cell r="BP430">
            <v>0</v>
          </cell>
          <cell r="BQ430">
            <v>0</v>
          </cell>
          <cell r="BR430">
            <v>0</v>
          </cell>
        </row>
        <row r="431">
          <cell r="B431" t="str">
            <v>5.4-92</v>
          </cell>
          <cell r="F431">
            <v>7.6</v>
          </cell>
          <cell r="W431">
            <v>2.3882271749231605</v>
          </cell>
          <cell r="X431">
            <v>0.42349246439694571</v>
          </cell>
          <cell r="Z431">
            <v>3.2148000000000003</v>
          </cell>
          <cell r="AA431">
            <v>3.2148000000000003</v>
          </cell>
          <cell r="AS431">
            <v>329</v>
          </cell>
          <cell r="AU431">
            <v>0</v>
          </cell>
          <cell r="AV431">
            <v>0</v>
          </cell>
          <cell r="AW431">
            <v>0</v>
          </cell>
          <cell r="AX431">
            <v>0</v>
          </cell>
          <cell r="AY431">
            <v>0</v>
          </cell>
          <cell r="AZ431">
            <v>0</v>
          </cell>
          <cell r="BK431">
            <v>321</v>
          </cell>
          <cell r="BM431">
            <v>0</v>
          </cell>
          <cell r="BN431">
            <v>0</v>
          </cell>
          <cell r="BO431">
            <v>0</v>
          </cell>
          <cell r="BP431">
            <v>0</v>
          </cell>
          <cell r="BQ431">
            <v>0</v>
          </cell>
          <cell r="BR431">
            <v>0</v>
          </cell>
        </row>
        <row r="433">
          <cell r="B433" t="str">
            <v>5.5-01</v>
          </cell>
          <cell r="F433">
            <v>0.75</v>
          </cell>
          <cell r="W433">
            <v>1.7447774713514845</v>
          </cell>
          <cell r="X433">
            <v>0.44023995821602796</v>
          </cell>
          <cell r="Z433">
            <v>0.75</v>
          </cell>
          <cell r="AA433">
            <v>0.75</v>
          </cell>
          <cell r="AS433">
            <v>249</v>
          </cell>
          <cell r="AU433">
            <v>0</v>
          </cell>
          <cell r="AV433">
            <v>0</v>
          </cell>
          <cell r="AW433">
            <v>0</v>
          </cell>
          <cell r="AX433">
            <v>0</v>
          </cell>
          <cell r="AY433">
            <v>0.39187499999999997</v>
          </cell>
          <cell r="AZ433">
            <v>0</v>
          </cell>
          <cell r="BK433">
            <v>243</v>
          </cell>
          <cell r="BM433">
            <v>0</v>
          </cell>
          <cell r="BN433">
            <v>0</v>
          </cell>
          <cell r="BO433">
            <v>0</v>
          </cell>
          <cell r="BP433">
            <v>0</v>
          </cell>
          <cell r="BQ433">
            <v>2.0625000000000001E-2</v>
          </cell>
          <cell r="BR433">
            <v>0</v>
          </cell>
        </row>
        <row r="434">
          <cell r="B434" t="str">
            <v>5.5-02</v>
          </cell>
          <cell r="F434">
            <v>1.5</v>
          </cell>
          <cell r="W434">
            <v>3.4895549427029691</v>
          </cell>
          <cell r="X434">
            <v>0.88047991643205592</v>
          </cell>
          <cell r="Z434">
            <v>1.5</v>
          </cell>
          <cell r="AA434">
            <v>1.5</v>
          </cell>
          <cell r="AS434">
            <v>249</v>
          </cell>
          <cell r="AU434">
            <v>0</v>
          </cell>
          <cell r="AV434">
            <v>0</v>
          </cell>
          <cell r="AW434">
            <v>0</v>
          </cell>
          <cell r="AX434">
            <v>0</v>
          </cell>
          <cell r="AY434">
            <v>0</v>
          </cell>
          <cell r="AZ434">
            <v>0</v>
          </cell>
          <cell r="BK434">
            <v>243</v>
          </cell>
          <cell r="BM434">
            <v>0</v>
          </cell>
          <cell r="BN434">
            <v>0</v>
          </cell>
          <cell r="BO434">
            <v>0</v>
          </cell>
          <cell r="BP434">
            <v>0</v>
          </cell>
          <cell r="BQ434">
            <v>0</v>
          </cell>
          <cell r="BR434">
            <v>0</v>
          </cell>
        </row>
        <row r="435">
          <cell r="B435" t="str">
            <v>5.5-21</v>
          </cell>
          <cell r="F435">
            <v>0.6</v>
          </cell>
          <cell r="W435">
            <v>1.6932224572143499</v>
          </cell>
          <cell r="X435">
            <v>0.22722557449770078</v>
          </cell>
          <cell r="Z435">
            <v>0.6</v>
          </cell>
          <cell r="AA435">
            <v>0.6</v>
          </cell>
          <cell r="AS435">
            <v>239</v>
          </cell>
          <cell r="AU435">
            <v>0</v>
          </cell>
          <cell r="AV435">
            <v>0</v>
          </cell>
          <cell r="AW435">
            <v>0</v>
          </cell>
          <cell r="AX435">
            <v>0</v>
          </cell>
          <cell r="AY435">
            <v>0</v>
          </cell>
          <cell r="AZ435">
            <v>0</v>
          </cell>
          <cell r="BK435">
            <v>228</v>
          </cell>
          <cell r="BM435">
            <v>0</v>
          </cell>
          <cell r="BN435">
            <v>0</v>
          </cell>
          <cell r="BO435">
            <v>0</v>
          </cell>
          <cell r="BP435">
            <v>0</v>
          </cell>
          <cell r="BQ435">
            <v>0</v>
          </cell>
          <cell r="BR435">
            <v>0</v>
          </cell>
        </row>
        <row r="436">
          <cell r="B436" t="str">
            <v>5.5-22</v>
          </cell>
          <cell r="F436">
            <v>1.2</v>
          </cell>
          <cell r="W436">
            <v>3.3864449144286999</v>
          </cell>
          <cell r="X436">
            <v>0.45445114899540157</v>
          </cell>
          <cell r="Z436">
            <v>1.2</v>
          </cell>
          <cell r="AA436">
            <v>1.2</v>
          </cell>
          <cell r="AS436">
            <v>239</v>
          </cell>
          <cell r="AU436">
            <v>0</v>
          </cell>
          <cell r="AV436">
            <v>0</v>
          </cell>
          <cell r="AW436">
            <v>0</v>
          </cell>
          <cell r="AX436">
            <v>0</v>
          </cell>
          <cell r="AY436">
            <v>0.91200000000000003</v>
          </cell>
          <cell r="AZ436">
            <v>0</v>
          </cell>
          <cell r="BK436">
            <v>228</v>
          </cell>
          <cell r="BM436">
            <v>0</v>
          </cell>
          <cell r="BN436">
            <v>0</v>
          </cell>
          <cell r="BO436">
            <v>0</v>
          </cell>
          <cell r="BP436">
            <v>0</v>
          </cell>
          <cell r="BQ436">
            <v>4.8000000000000001E-2</v>
          </cell>
          <cell r="BR436">
            <v>0</v>
          </cell>
        </row>
        <row r="438">
          <cell r="B438" t="str">
            <v>5.9-71</v>
          </cell>
          <cell r="F438">
            <v>4.3</v>
          </cell>
          <cell r="W438">
            <v>9.5198580596660562</v>
          </cell>
          <cell r="X438">
            <v>2.4278201116204392</v>
          </cell>
          <cell r="Z438">
            <v>4.3</v>
          </cell>
          <cell r="AA438">
            <v>4.3</v>
          </cell>
          <cell r="AS438">
            <v>242</v>
          </cell>
          <cell r="AU438">
            <v>0</v>
          </cell>
          <cell r="AV438">
            <v>0</v>
          </cell>
          <cell r="AW438">
            <v>0</v>
          </cell>
          <cell r="AX438">
            <v>0</v>
          </cell>
          <cell r="AY438">
            <v>0</v>
          </cell>
          <cell r="AZ438">
            <v>0</v>
          </cell>
          <cell r="BK438">
            <v>242</v>
          </cell>
          <cell r="BM438">
            <v>0</v>
          </cell>
          <cell r="BN438">
            <v>0</v>
          </cell>
          <cell r="BO438">
            <v>0</v>
          </cell>
          <cell r="BP438">
            <v>0</v>
          </cell>
          <cell r="BQ438">
            <v>0</v>
          </cell>
          <cell r="BR438">
            <v>0</v>
          </cell>
        </row>
        <row r="439">
          <cell r="B439" t="str">
            <v>5.9-71</v>
          </cell>
          <cell r="F439">
            <v>82</v>
          </cell>
          <cell r="W439">
            <v>1.0494311780749124</v>
          </cell>
          <cell r="X439">
            <v>0.19684592803119741</v>
          </cell>
          <cell r="Z439">
            <v>82</v>
          </cell>
          <cell r="AA439">
            <v>82</v>
          </cell>
          <cell r="AS439">
            <v>219</v>
          </cell>
          <cell r="AU439">
            <v>0</v>
          </cell>
          <cell r="AV439">
            <v>0</v>
          </cell>
          <cell r="AW439">
            <v>0</v>
          </cell>
          <cell r="AX439">
            <v>0</v>
          </cell>
          <cell r="AY439">
            <v>0</v>
          </cell>
          <cell r="AZ439">
            <v>0</v>
          </cell>
          <cell r="BK439">
            <v>219</v>
          </cell>
          <cell r="BM439">
            <v>0</v>
          </cell>
          <cell r="BN439">
            <v>0</v>
          </cell>
          <cell r="BO439">
            <v>0</v>
          </cell>
          <cell r="BP439">
            <v>0</v>
          </cell>
          <cell r="BQ439">
            <v>0</v>
          </cell>
          <cell r="BR439">
            <v>0</v>
          </cell>
        </row>
        <row r="440">
          <cell r="B440" t="str">
            <v>5.9-71</v>
          </cell>
          <cell r="F440">
            <v>24</v>
          </cell>
          <cell r="W440">
            <v>18.327775416020561</v>
          </cell>
          <cell r="X440">
            <v>0.20282417085458937</v>
          </cell>
          <cell r="Z440">
            <v>24</v>
          </cell>
          <cell r="AA440">
            <v>24</v>
          </cell>
          <cell r="AS440">
            <v>219</v>
          </cell>
          <cell r="AU440">
            <v>0</v>
          </cell>
          <cell r="AV440">
            <v>0</v>
          </cell>
          <cell r="AW440">
            <v>0</v>
          </cell>
          <cell r="AX440">
            <v>0</v>
          </cell>
          <cell r="AY440">
            <v>0</v>
          </cell>
          <cell r="AZ440">
            <v>0</v>
          </cell>
          <cell r="BK440">
            <v>219</v>
          </cell>
          <cell r="BM440">
            <v>0</v>
          </cell>
          <cell r="BN440">
            <v>0</v>
          </cell>
          <cell r="BO440">
            <v>0</v>
          </cell>
          <cell r="BP440">
            <v>0</v>
          </cell>
          <cell r="BQ440">
            <v>0</v>
          </cell>
          <cell r="BR440">
            <v>0</v>
          </cell>
        </row>
        <row r="441">
          <cell r="B441" t="str">
            <v>5.9-71</v>
          </cell>
          <cell r="F441">
            <v>36</v>
          </cell>
          <cell r="W441">
            <v>11.312655039109709</v>
          </cell>
          <cell r="X441">
            <v>2.0060169366171117</v>
          </cell>
          <cell r="Z441">
            <v>15.228000000000002</v>
          </cell>
          <cell r="AA441">
            <v>15.228000000000002</v>
          </cell>
          <cell r="AS441">
            <v>329</v>
          </cell>
          <cell r="AU441">
            <v>0</v>
          </cell>
          <cell r="AV441">
            <v>0</v>
          </cell>
          <cell r="AW441">
            <v>0</v>
          </cell>
          <cell r="AX441">
            <v>0</v>
          </cell>
          <cell r="AY441">
            <v>0</v>
          </cell>
          <cell r="AZ441">
            <v>0</v>
          </cell>
          <cell r="BK441">
            <v>321</v>
          </cell>
          <cell r="BM441">
            <v>0</v>
          </cell>
          <cell r="BN441">
            <v>0</v>
          </cell>
          <cell r="BO441">
            <v>0</v>
          </cell>
          <cell r="BP441">
            <v>0</v>
          </cell>
          <cell r="BQ441">
            <v>0</v>
          </cell>
          <cell r="BR441">
            <v>0</v>
          </cell>
        </row>
        <row r="442">
          <cell r="B442" t="str">
            <v>5.9-71</v>
          </cell>
          <cell r="F442">
            <v>2.1</v>
          </cell>
          <cell r="W442">
            <v>6.013820671181997</v>
          </cell>
          <cell r="X442">
            <v>0.98216876140820364</v>
          </cell>
          <cell r="Z442">
            <v>2.1</v>
          </cell>
          <cell r="AA442">
            <v>2.1</v>
          </cell>
          <cell r="AS442">
            <v>339</v>
          </cell>
          <cell r="AU442">
            <v>0</v>
          </cell>
          <cell r="AV442">
            <v>0</v>
          </cell>
          <cell r="AW442">
            <v>0</v>
          </cell>
          <cell r="AX442">
            <v>0</v>
          </cell>
          <cell r="AY442">
            <v>0</v>
          </cell>
          <cell r="AZ442">
            <v>0</v>
          </cell>
          <cell r="BK442">
            <v>339</v>
          </cell>
          <cell r="BM442">
            <v>0</v>
          </cell>
          <cell r="BN442">
            <v>0</v>
          </cell>
          <cell r="BO442">
            <v>0</v>
          </cell>
          <cell r="BP442">
            <v>0</v>
          </cell>
          <cell r="BQ442">
            <v>0</v>
          </cell>
          <cell r="BR442">
            <v>0</v>
          </cell>
        </row>
        <row r="443">
          <cell r="B443" t="str">
            <v>5.9-71</v>
          </cell>
          <cell r="F443">
            <v>1.8</v>
          </cell>
          <cell r="W443">
            <v>4.1508622211512733</v>
          </cell>
          <cell r="X443">
            <v>0.24395499377392893</v>
          </cell>
          <cell r="Z443">
            <v>1.62</v>
          </cell>
          <cell r="AA443">
            <v>1.62</v>
          </cell>
          <cell r="AS443">
            <v>256</v>
          </cell>
          <cell r="AU443">
            <v>0</v>
          </cell>
          <cell r="AV443">
            <v>0</v>
          </cell>
          <cell r="AW443">
            <v>0</v>
          </cell>
          <cell r="AX443">
            <v>0</v>
          </cell>
          <cell r="AY443">
            <v>0</v>
          </cell>
          <cell r="AZ443">
            <v>0</v>
          </cell>
          <cell r="BK443">
            <v>256</v>
          </cell>
          <cell r="BM443">
            <v>0</v>
          </cell>
          <cell r="BN443">
            <v>0</v>
          </cell>
          <cell r="BO443">
            <v>0</v>
          </cell>
          <cell r="BP443">
            <v>0</v>
          </cell>
          <cell r="BQ443">
            <v>0</v>
          </cell>
          <cell r="BR443">
            <v>0</v>
          </cell>
        </row>
        <row r="444">
          <cell r="B444" t="str">
            <v>5.9-71</v>
          </cell>
          <cell r="F444">
            <v>3</v>
          </cell>
          <cell r="W444">
            <v>6.9181037019187892</v>
          </cell>
          <cell r="X444">
            <v>0.40659165628988148</v>
          </cell>
          <cell r="Z444">
            <v>2.7</v>
          </cell>
          <cell r="AA444">
            <v>2.7</v>
          </cell>
          <cell r="AS444">
            <v>256</v>
          </cell>
          <cell r="AU444">
            <v>0</v>
          </cell>
          <cell r="AV444">
            <v>0</v>
          </cell>
          <cell r="AW444">
            <v>0</v>
          </cell>
          <cell r="AX444">
            <v>0</v>
          </cell>
          <cell r="AY444">
            <v>0</v>
          </cell>
          <cell r="AZ444">
            <v>0</v>
          </cell>
          <cell r="BK444">
            <v>256</v>
          </cell>
          <cell r="BM444">
            <v>0</v>
          </cell>
          <cell r="BN444">
            <v>0</v>
          </cell>
          <cell r="BO444">
            <v>0</v>
          </cell>
          <cell r="BP444">
            <v>0</v>
          </cell>
          <cell r="BQ444">
            <v>0</v>
          </cell>
          <cell r="BR444">
            <v>0</v>
          </cell>
        </row>
        <row r="445">
          <cell r="B445" t="str">
            <v>5.9-72</v>
          </cell>
          <cell r="F445">
            <v>127.4</v>
          </cell>
          <cell r="W445">
            <v>1.6304577083749248</v>
          </cell>
          <cell r="X445">
            <v>0.30583135647773846</v>
          </cell>
          <cell r="Z445">
            <v>127.4</v>
          </cell>
          <cell r="AA445">
            <v>127.4</v>
          </cell>
          <cell r="AS445">
            <v>219</v>
          </cell>
          <cell r="AU445">
            <v>0</v>
          </cell>
          <cell r="AV445">
            <v>0</v>
          </cell>
          <cell r="AW445">
            <v>0</v>
          </cell>
          <cell r="AX445">
            <v>0</v>
          </cell>
          <cell r="AY445">
            <v>0</v>
          </cell>
          <cell r="AZ445">
            <v>0</v>
          </cell>
          <cell r="BK445">
            <v>219</v>
          </cell>
          <cell r="BM445">
            <v>0</v>
          </cell>
          <cell r="BN445">
            <v>0</v>
          </cell>
          <cell r="BO445">
            <v>0</v>
          </cell>
          <cell r="BP445">
            <v>0</v>
          </cell>
          <cell r="BQ445">
            <v>0</v>
          </cell>
          <cell r="BR445">
            <v>0</v>
          </cell>
        </row>
        <row r="446">
          <cell r="B446" t="str">
            <v>5.9-72</v>
          </cell>
          <cell r="F446">
            <v>143.19999999999999</v>
          </cell>
          <cell r="W446">
            <v>1.6530946518151943</v>
          </cell>
          <cell r="X446">
            <v>0.27066615301991981</v>
          </cell>
          <cell r="Z446">
            <v>143.19999999999999</v>
          </cell>
          <cell r="AA446">
            <v>143.19999999999999</v>
          </cell>
          <cell r="AS446">
            <v>219</v>
          </cell>
          <cell r="AU446">
            <v>0</v>
          </cell>
          <cell r="AV446">
            <v>0</v>
          </cell>
          <cell r="AW446">
            <v>0</v>
          </cell>
          <cell r="AX446">
            <v>0</v>
          </cell>
          <cell r="AY446">
            <v>0</v>
          </cell>
          <cell r="AZ446">
            <v>0</v>
          </cell>
          <cell r="BK446">
            <v>219</v>
          </cell>
          <cell r="BM446">
            <v>0</v>
          </cell>
          <cell r="BN446">
            <v>0</v>
          </cell>
          <cell r="BO446">
            <v>0</v>
          </cell>
          <cell r="BP446">
            <v>0</v>
          </cell>
          <cell r="BQ446">
            <v>0</v>
          </cell>
          <cell r="BR446">
            <v>0</v>
          </cell>
        </row>
        <row r="447">
          <cell r="B447" t="str">
            <v>5.9-72</v>
          </cell>
          <cell r="F447">
            <v>52.7</v>
          </cell>
          <cell r="W447">
            <v>40.244740184345154</v>
          </cell>
          <cell r="X447">
            <v>0.44536807516820248</v>
          </cell>
          <cell r="Z447">
            <v>44.272941296371791</v>
          </cell>
          <cell r="AA447">
            <v>44.272941296371791</v>
          </cell>
          <cell r="AS447">
            <v>219</v>
          </cell>
          <cell r="AU447">
            <v>0</v>
          </cell>
          <cell r="AV447">
            <v>0</v>
          </cell>
          <cell r="AW447">
            <v>0</v>
          </cell>
          <cell r="AX447">
            <v>0</v>
          </cell>
          <cell r="AY447">
            <v>0</v>
          </cell>
          <cell r="AZ447">
            <v>0</v>
          </cell>
          <cell r="BK447">
            <v>219</v>
          </cell>
          <cell r="BM447">
            <v>0</v>
          </cell>
          <cell r="BN447">
            <v>0</v>
          </cell>
          <cell r="BO447">
            <v>0</v>
          </cell>
          <cell r="BP447">
            <v>0</v>
          </cell>
          <cell r="BQ447">
            <v>0</v>
          </cell>
          <cell r="BR447">
            <v>0</v>
          </cell>
        </row>
        <row r="448">
          <cell r="B448" t="str">
            <v>5.9-72</v>
          </cell>
          <cell r="F448">
            <v>1.5399999618530273</v>
          </cell>
          <cell r="W448">
            <v>1.3896937034013841</v>
          </cell>
          <cell r="X448">
            <v>0.13136335624501266</v>
          </cell>
          <cell r="Z448">
            <v>3.8499999046325721E-2</v>
          </cell>
          <cell r="AA448">
            <v>3.8499999046325721E-2</v>
          </cell>
          <cell r="AS448">
            <v>253</v>
          </cell>
          <cell r="AU448">
            <v>0</v>
          </cell>
          <cell r="AV448">
            <v>0</v>
          </cell>
          <cell r="AW448">
            <v>0</v>
          </cell>
          <cell r="AX448">
            <v>0</v>
          </cell>
          <cell r="AY448">
            <v>0</v>
          </cell>
          <cell r="AZ448">
            <v>0</v>
          </cell>
          <cell r="BK448">
            <v>253</v>
          </cell>
          <cell r="BM448">
            <v>0</v>
          </cell>
          <cell r="BN448">
            <v>0</v>
          </cell>
          <cell r="BO448">
            <v>0</v>
          </cell>
          <cell r="BP448">
            <v>0</v>
          </cell>
          <cell r="BQ448">
            <v>0</v>
          </cell>
          <cell r="BR448">
            <v>0</v>
          </cell>
        </row>
        <row r="449">
          <cell r="B449" t="str">
            <v>5.9-72</v>
          </cell>
          <cell r="F449">
            <v>2.4</v>
          </cell>
          <cell r="W449">
            <v>3.0715058870485236E-2</v>
          </cell>
          <cell r="X449">
            <v>5.7613442350594362E-3</v>
          </cell>
          <cell r="Z449">
            <v>2.4</v>
          </cell>
          <cell r="AA449">
            <v>2.4</v>
          </cell>
          <cell r="AS449">
            <v>219</v>
          </cell>
          <cell r="AU449">
            <v>0</v>
          </cell>
          <cell r="AV449">
            <v>0</v>
          </cell>
          <cell r="AW449">
            <v>0</v>
          </cell>
          <cell r="AX449">
            <v>0</v>
          </cell>
          <cell r="AY449">
            <v>0</v>
          </cell>
          <cell r="AZ449">
            <v>0</v>
          </cell>
          <cell r="BK449">
            <v>219</v>
          </cell>
          <cell r="BM449">
            <v>0</v>
          </cell>
          <cell r="BN449">
            <v>0</v>
          </cell>
          <cell r="BO449">
            <v>0</v>
          </cell>
          <cell r="BP449">
            <v>0</v>
          </cell>
          <cell r="BQ449">
            <v>0</v>
          </cell>
          <cell r="BR449">
            <v>0</v>
          </cell>
        </row>
        <row r="450">
          <cell r="B450" t="str">
            <v>5.9-72</v>
          </cell>
          <cell r="F450">
            <v>3</v>
          </cell>
          <cell r="W450">
            <v>2.2909719270025701</v>
          </cell>
          <cell r="X450">
            <v>2.5353021356823671E-2</v>
          </cell>
          <cell r="Z450">
            <v>2.5202812882185079</v>
          </cell>
          <cell r="AA450">
            <v>2.5202812882185079</v>
          </cell>
          <cell r="AS450">
            <v>219</v>
          </cell>
          <cell r="AU450">
            <v>0</v>
          </cell>
          <cell r="AV450">
            <v>0</v>
          </cell>
          <cell r="AW450">
            <v>0</v>
          </cell>
          <cell r="AX450">
            <v>0</v>
          </cell>
          <cell r="AY450">
            <v>0</v>
          </cell>
          <cell r="AZ450">
            <v>0</v>
          </cell>
          <cell r="BK450">
            <v>219</v>
          </cell>
          <cell r="BM450">
            <v>0</v>
          </cell>
          <cell r="BN450">
            <v>0</v>
          </cell>
          <cell r="BO450">
            <v>0</v>
          </cell>
          <cell r="BP450">
            <v>0</v>
          </cell>
          <cell r="BQ450">
            <v>0</v>
          </cell>
          <cell r="BR450">
            <v>0</v>
          </cell>
        </row>
        <row r="451">
          <cell r="B451" t="str">
            <v>5.9-72</v>
          </cell>
          <cell r="F451">
            <v>2.4</v>
          </cell>
          <cell r="W451">
            <v>6.7728898288573998</v>
          </cell>
          <cell r="X451">
            <v>0.90890229799080313</v>
          </cell>
          <cell r="Z451">
            <v>2.4</v>
          </cell>
          <cell r="AA451">
            <v>2.4</v>
          </cell>
          <cell r="AS451">
            <v>239</v>
          </cell>
          <cell r="AU451">
            <v>0</v>
          </cell>
          <cell r="AV451">
            <v>0</v>
          </cell>
          <cell r="AW451">
            <v>0</v>
          </cell>
          <cell r="AX451">
            <v>0</v>
          </cell>
          <cell r="AY451">
            <v>0</v>
          </cell>
          <cell r="AZ451">
            <v>0</v>
          </cell>
          <cell r="BK451">
            <v>239</v>
          </cell>
          <cell r="BM451">
            <v>0</v>
          </cell>
          <cell r="BN451">
            <v>0</v>
          </cell>
          <cell r="BO451">
            <v>0</v>
          </cell>
          <cell r="BP451">
            <v>0</v>
          </cell>
          <cell r="BQ451">
            <v>0</v>
          </cell>
          <cell r="BR451">
            <v>0</v>
          </cell>
        </row>
        <row r="453">
          <cell r="B453" t="str">
            <v>5.9-81</v>
          </cell>
          <cell r="F453">
            <v>338</v>
          </cell>
          <cell r="W453">
            <v>861.3033640989197</v>
          </cell>
          <cell r="X453">
            <v>205.50671325846008</v>
          </cell>
          <cell r="Z453">
            <v>338</v>
          </cell>
          <cell r="AA453">
            <v>338</v>
          </cell>
          <cell r="AS453">
            <v>246</v>
          </cell>
          <cell r="AU453">
            <v>0</v>
          </cell>
          <cell r="AV453">
            <v>0</v>
          </cell>
          <cell r="AW453">
            <v>0</v>
          </cell>
          <cell r="AX453">
            <v>0</v>
          </cell>
          <cell r="AY453">
            <v>0</v>
          </cell>
          <cell r="AZ453">
            <v>0</v>
          </cell>
          <cell r="BK453">
            <v>246</v>
          </cell>
          <cell r="BM453">
            <v>0</v>
          </cell>
          <cell r="BN453">
            <v>0</v>
          </cell>
          <cell r="BO453">
            <v>0</v>
          </cell>
          <cell r="BP453">
            <v>0</v>
          </cell>
          <cell r="BQ453">
            <v>0</v>
          </cell>
          <cell r="BR453">
            <v>0</v>
          </cell>
        </row>
        <row r="454">
          <cell r="B454" t="str">
            <v>5.9-82</v>
          </cell>
          <cell r="F454">
            <v>197</v>
          </cell>
          <cell r="W454">
            <v>915.65496174156885</v>
          </cell>
          <cell r="X454">
            <v>401.69394839099294</v>
          </cell>
          <cell r="Z454">
            <v>197</v>
          </cell>
          <cell r="AA454">
            <v>197</v>
          </cell>
          <cell r="AS454">
            <v>359</v>
          </cell>
          <cell r="AU454">
            <v>0</v>
          </cell>
          <cell r="AV454">
            <v>0</v>
          </cell>
          <cell r="AW454">
            <v>0</v>
          </cell>
          <cell r="AX454">
            <v>0</v>
          </cell>
          <cell r="AY454">
            <v>0</v>
          </cell>
          <cell r="AZ454">
            <v>0</v>
          </cell>
          <cell r="BK454">
            <v>359</v>
          </cell>
          <cell r="BM454">
            <v>0</v>
          </cell>
          <cell r="BN454">
            <v>0</v>
          </cell>
          <cell r="BO454">
            <v>0</v>
          </cell>
          <cell r="BP454">
            <v>0</v>
          </cell>
          <cell r="BQ454">
            <v>0</v>
          </cell>
          <cell r="BR454">
            <v>0</v>
          </cell>
        </row>
        <row r="456">
          <cell r="B456" t="str">
            <v>5.9-91</v>
          </cell>
          <cell r="F456">
            <v>8.25</v>
          </cell>
          <cell r="W456">
            <v>5.7861173407366255</v>
          </cell>
          <cell r="X456">
            <v>2.1563918944436669</v>
          </cell>
          <cell r="Z456">
            <v>8.25</v>
          </cell>
          <cell r="AA456">
            <v>8.25</v>
          </cell>
          <cell r="AS456">
            <v>353</v>
          </cell>
          <cell r="AU456">
            <v>0</v>
          </cell>
          <cell r="AV456">
            <v>0</v>
          </cell>
          <cell r="AW456">
            <v>0</v>
          </cell>
          <cell r="AX456">
            <v>0</v>
          </cell>
          <cell r="AY456">
            <v>0</v>
          </cell>
          <cell r="AZ456">
            <v>0</v>
          </cell>
          <cell r="BK456">
            <v>353</v>
          </cell>
          <cell r="BM456">
            <v>0</v>
          </cell>
          <cell r="BN456">
            <v>0</v>
          </cell>
          <cell r="BO456">
            <v>0</v>
          </cell>
          <cell r="BP456">
            <v>0</v>
          </cell>
          <cell r="BQ456">
            <v>0</v>
          </cell>
          <cell r="BR456">
            <v>0</v>
          </cell>
        </row>
        <row r="457">
          <cell r="B457" t="str">
            <v>5.9-92</v>
          </cell>
          <cell r="F457">
            <v>8.25</v>
          </cell>
          <cell r="W457">
            <v>5.7861173407366255</v>
          </cell>
          <cell r="X457">
            <v>2.1563918944436669</v>
          </cell>
          <cell r="Z457">
            <v>1.2375000000000003</v>
          </cell>
          <cell r="AA457">
            <v>0.86625000000000008</v>
          </cell>
          <cell r="AS457">
            <v>353</v>
          </cell>
          <cell r="AU457">
            <v>0</v>
          </cell>
          <cell r="AV457">
            <v>0</v>
          </cell>
          <cell r="AW457">
            <v>0</v>
          </cell>
          <cell r="AX457">
            <v>0</v>
          </cell>
          <cell r="AY457">
            <v>0</v>
          </cell>
          <cell r="AZ457">
            <v>0</v>
          </cell>
          <cell r="BK457">
            <v>353</v>
          </cell>
          <cell r="BM457">
            <v>0</v>
          </cell>
          <cell r="BN457">
            <v>0</v>
          </cell>
          <cell r="BO457">
            <v>0</v>
          </cell>
          <cell r="BP457">
            <v>0</v>
          </cell>
          <cell r="BQ457">
            <v>0</v>
          </cell>
          <cell r="BR457">
            <v>0</v>
          </cell>
        </row>
        <row r="458">
          <cell r="B458" t="str">
            <v>5.9-93</v>
          </cell>
          <cell r="F458">
            <v>20</v>
          </cell>
          <cell r="W458">
            <v>42.42889297211574</v>
          </cell>
          <cell r="X458">
            <v>10.522887513503131</v>
          </cell>
          <cell r="Z458">
            <v>20</v>
          </cell>
          <cell r="AA458">
            <v>20</v>
          </cell>
          <cell r="AS458">
            <v>249</v>
          </cell>
          <cell r="AU458">
            <v>0</v>
          </cell>
          <cell r="AV458">
            <v>0</v>
          </cell>
          <cell r="AW458">
            <v>0</v>
          </cell>
          <cell r="AX458">
            <v>0</v>
          </cell>
          <cell r="AY458">
            <v>0</v>
          </cell>
          <cell r="AZ458">
            <v>0</v>
          </cell>
          <cell r="BK458">
            <v>249</v>
          </cell>
          <cell r="BM458">
            <v>0</v>
          </cell>
          <cell r="BN458">
            <v>0</v>
          </cell>
          <cell r="BO458">
            <v>0</v>
          </cell>
          <cell r="BP458">
            <v>0</v>
          </cell>
          <cell r="BQ458">
            <v>0</v>
          </cell>
          <cell r="BR458">
            <v>0</v>
          </cell>
        </row>
        <row r="459">
          <cell r="B459" t="str">
            <v>5.9-94</v>
          </cell>
          <cell r="F459">
            <v>1.3</v>
          </cell>
          <cell r="W459">
            <v>0.91175182338880167</v>
          </cell>
          <cell r="X459">
            <v>0.33979508639718387</v>
          </cell>
          <cell r="Z459">
            <v>1.3</v>
          </cell>
          <cell r="AA459">
            <v>1.3</v>
          </cell>
          <cell r="AS459">
            <v>359</v>
          </cell>
          <cell r="AU459">
            <v>0</v>
          </cell>
          <cell r="AV459">
            <v>0</v>
          </cell>
          <cell r="AW459">
            <v>0</v>
          </cell>
          <cell r="AX459">
            <v>0</v>
          </cell>
          <cell r="AY459">
            <v>0</v>
          </cell>
          <cell r="AZ459">
            <v>0</v>
          </cell>
          <cell r="BK459">
            <v>359</v>
          </cell>
          <cell r="BM459">
            <v>0</v>
          </cell>
          <cell r="BN459">
            <v>0</v>
          </cell>
          <cell r="BO459">
            <v>0</v>
          </cell>
          <cell r="BP459">
            <v>0</v>
          </cell>
          <cell r="BQ459">
            <v>0</v>
          </cell>
          <cell r="BR459">
            <v>0</v>
          </cell>
        </row>
        <row r="460">
          <cell r="B460" t="str">
            <v>5.9-94</v>
          </cell>
          <cell r="F460">
            <v>0.02</v>
          </cell>
          <cell r="W460">
            <v>4.4278409579842117E-2</v>
          </cell>
          <cell r="X460">
            <v>1.1292186565676461E-2</v>
          </cell>
          <cell r="Z460">
            <v>0.02</v>
          </cell>
          <cell r="AA460">
            <v>0.02</v>
          </cell>
          <cell r="AS460">
            <v>249</v>
          </cell>
          <cell r="AU460">
            <v>0</v>
          </cell>
          <cell r="AV460">
            <v>0</v>
          </cell>
          <cell r="AW460">
            <v>0</v>
          </cell>
          <cell r="AX460">
            <v>0</v>
          </cell>
          <cell r="AY460">
            <v>0</v>
          </cell>
          <cell r="AZ460">
            <v>0</v>
          </cell>
          <cell r="BK460">
            <v>249</v>
          </cell>
          <cell r="BM460">
            <v>0</v>
          </cell>
          <cell r="BN460">
            <v>0</v>
          </cell>
          <cell r="BO460">
            <v>0</v>
          </cell>
          <cell r="BP460">
            <v>0</v>
          </cell>
          <cell r="BQ460">
            <v>0</v>
          </cell>
          <cell r="BR460">
            <v>0</v>
          </cell>
        </row>
        <row r="461">
          <cell r="B461" t="str">
            <v>5.9-94</v>
          </cell>
          <cell r="F461">
            <v>0.04</v>
          </cell>
          <cell r="W461">
            <v>1.8550253099485391E-2</v>
          </cell>
          <cell r="X461">
            <v>3.6451843730669169E-3</v>
          </cell>
          <cell r="Z461">
            <v>0.04</v>
          </cell>
          <cell r="AA461">
            <v>0.04</v>
          </cell>
          <cell r="AS461">
            <v>221</v>
          </cell>
          <cell r="AU461">
            <v>0</v>
          </cell>
          <cell r="AV461">
            <v>0</v>
          </cell>
          <cell r="AW461">
            <v>0</v>
          </cell>
          <cell r="AX461">
            <v>0</v>
          </cell>
          <cell r="AY461">
            <v>0</v>
          </cell>
          <cell r="AZ461">
            <v>0</v>
          </cell>
          <cell r="BK461">
            <v>221</v>
          </cell>
          <cell r="BM461">
            <v>0</v>
          </cell>
          <cell r="BN461">
            <v>0</v>
          </cell>
          <cell r="BO461">
            <v>0</v>
          </cell>
          <cell r="BP461">
            <v>0</v>
          </cell>
          <cell r="BQ461">
            <v>0</v>
          </cell>
          <cell r="BR461">
            <v>0</v>
          </cell>
        </row>
        <row r="462">
          <cell r="B462" t="str">
            <v>5.9-94</v>
          </cell>
          <cell r="F462">
            <v>0.06</v>
          </cell>
          <cell r="W462">
            <v>0.12783251246630317</v>
          </cell>
          <cell r="X462">
            <v>5.1180529674928485E-3</v>
          </cell>
          <cell r="Z462">
            <v>0.06</v>
          </cell>
          <cell r="AA462">
            <v>0.06</v>
          </cell>
          <cell r="AS462">
            <v>256</v>
          </cell>
          <cell r="AU462">
            <v>0</v>
          </cell>
          <cell r="AV462">
            <v>0</v>
          </cell>
          <cell r="AW462">
            <v>0</v>
          </cell>
          <cell r="AX462">
            <v>0</v>
          </cell>
          <cell r="AY462">
            <v>0</v>
          </cell>
          <cell r="AZ462">
            <v>0</v>
          </cell>
          <cell r="BK462">
            <v>256</v>
          </cell>
          <cell r="BM462">
            <v>0</v>
          </cell>
          <cell r="BN462">
            <v>0</v>
          </cell>
          <cell r="BO462">
            <v>0</v>
          </cell>
          <cell r="BP462">
            <v>0</v>
          </cell>
          <cell r="BQ462">
            <v>0</v>
          </cell>
          <cell r="BR462">
            <v>0</v>
          </cell>
        </row>
        <row r="463">
          <cell r="B463" t="str">
            <v>5.9-95</v>
          </cell>
          <cell r="F463">
            <v>1.3</v>
          </cell>
          <cell r="W463">
            <v>0.91175182338880167</v>
          </cell>
          <cell r="X463">
            <v>0.33979508639718387</v>
          </cell>
          <cell r="Z463">
            <v>1.3</v>
          </cell>
          <cell r="AA463">
            <v>1.3</v>
          </cell>
          <cell r="AS463">
            <v>359</v>
          </cell>
          <cell r="AU463">
            <v>0</v>
          </cell>
          <cell r="AV463">
            <v>0</v>
          </cell>
          <cell r="AW463">
            <v>0</v>
          </cell>
          <cell r="AX463">
            <v>0</v>
          </cell>
          <cell r="AY463">
            <v>0</v>
          </cell>
          <cell r="AZ463">
            <v>0</v>
          </cell>
          <cell r="BK463">
            <v>359</v>
          </cell>
          <cell r="BM463">
            <v>0</v>
          </cell>
          <cell r="BN463">
            <v>0</v>
          </cell>
          <cell r="BO463">
            <v>0</v>
          </cell>
          <cell r="BP463">
            <v>0</v>
          </cell>
          <cell r="BQ463">
            <v>0</v>
          </cell>
          <cell r="BR463">
            <v>0</v>
          </cell>
        </row>
        <row r="464">
          <cell r="B464" t="str">
            <v>5.9-95</v>
          </cell>
          <cell r="F464">
            <v>1.3</v>
          </cell>
          <cell r="W464">
            <v>0.91175182338880167</v>
          </cell>
          <cell r="X464">
            <v>0.33979508639718387</v>
          </cell>
          <cell r="Z464">
            <v>1.3</v>
          </cell>
          <cell r="AA464">
            <v>1.3</v>
          </cell>
          <cell r="AS464">
            <v>359</v>
          </cell>
          <cell r="AU464">
            <v>0</v>
          </cell>
          <cell r="AV464">
            <v>0</v>
          </cell>
          <cell r="AW464">
            <v>0</v>
          </cell>
          <cell r="AX464">
            <v>0</v>
          </cell>
          <cell r="AY464">
            <v>0</v>
          </cell>
          <cell r="AZ464">
            <v>0</v>
          </cell>
          <cell r="BK464">
            <v>359</v>
          </cell>
          <cell r="BM464">
            <v>0</v>
          </cell>
          <cell r="BN464">
            <v>0</v>
          </cell>
          <cell r="BO464">
            <v>0</v>
          </cell>
          <cell r="BP464">
            <v>0</v>
          </cell>
          <cell r="BQ464">
            <v>0</v>
          </cell>
          <cell r="BR464">
            <v>0</v>
          </cell>
        </row>
        <row r="465">
          <cell r="B465" t="str">
            <v>5.9-95</v>
          </cell>
          <cell r="F465">
            <v>0.02</v>
          </cell>
          <cell r="W465">
            <v>4.4278409579842117E-2</v>
          </cell>
          <cell r="X465">
            <v>1.1292186565676461E-2</v>
          </cell>
          <cell r="Z465">
            <v>0.02</v>
          </cell>
          <cell r="AA465">
            <v>0.02</v>
          </cell>
          <cell r="AS465">
            <v>249</v>
          </cell>
          <cell r="AU465">
            <v>0</v>
          </cell>
          <cell r="AV465">
            <v>0</v>
          </cell>
          <cell r="AW465">
            <v>0</v>
          </cell>
          <cell r="AX465">
            <v>0</v>
          </cell>
          <cell r="AY465">
            <v>0</v>
          </cell>
          <cell r="AZ465">
            <v>0</v>
          </cell>
          <cell r="BK465">
            <v>249</v>
          </cell>
          <cell r="BM465">
            <v>0</v>
          </cell>
          <cell r="BN465">
            <v>0</v>
          </cell>
          <cell r="BO465">
            <v>0</v>
          </cell>
          <cell r="BP465">
            <v>0</v>
          </cell>
          <cell r="BQ465">
            <v>0</v>
          </cell>
          <cell r="BR465">
            <v>0</v>
          </cell>
        </row>
        <row r="466">
          <cell r="B466" t="str">
            <v>5.9-95</v>
          </cell>
          <cell r="F466">
            <v>0.02</v>
          </cell>
          <cell r="W466">
            <v>4.4278409579842117E-2</v>
          </cell>
          <cell r="X466">
            <v>1.1292186565676461E-2</v>
          </cell>
          <cell r="Z466">
            <v>0.02</v>
          </cell>
          <cell r="AA466">
            <v>0.02</v>
          </cell>
          <cell r="AS466">
            <v>249</v>
          </cell>
          <cell r="AU466">
            <v>0</v>
          </cell>
          <cell r="AV466">
            <v>0</v>
          </cell>
          <cell r="AW466">
            <v>0</v>
          </cell>
          <cell r="AX466">
            <v>0</v>
          </cell>
          <cell r="AY466">
            <v>0</v>
          </cell>
          <cell r="AZ466">
            <v>0</v>
          </cell>
          <cell r="BK466">
            <v>249</v>
          </cell>
          <cell r="BM466">
            <v>0</v>
          </cell>
          <cell r="BN466">
            <v>0</v>
          </cell>
          <cell r="BO466">
            <v>0</v>
          </cell>
          <cell r="BP466">
            <v>0</v>
          </cell>
          <cell r="BQ466">
            <v>0</v>
          </cell>
          <cell r="BR466">
            <v>0</v>
          </cell>
        </row>
        <row r="467">
          <cell r="B467" t="str">
            <v>5.9-95</v>
          </cell>
          <cell r="F467">
            <v>0.02</v>
          </cell>
          <cell r="W467">
            <v>4.4278409579842117E-2</v>
          </cell>
          <cell r="X467">
            <v>1.1292186565676461E-2</v>
          </cell>
          <cell r="Z467">
            <v>0.02</v>
          </cell>
          <cell r="AA467">
            <v>0.02</v>
          </cell>
          <cell r="AS467">
            <v>249</v>
          </cell>
          <cell r="AU467">
            <v>0</v>
          </cell>
          <cell r="AV467">
            <v>0</v>
          </cell>
          <cell r="AW467">
            <v>0</v>
          </cell>
          <cell r="AX467">
            <v>0</v>
          </cell>
          <cell r="AY467">
            <v>0</v>
          </cell>
          <cell r="AZ467">
            <v>0</v>
          </cell>
          <cell r="BK467">
            <v>249</v>
          </cell>
          <cell r="BM467">
            <v>0</v>
          </cell>
          <cell r="BN467">
            <v>0</v>
          </cell>
          <cell r="BO467">
            <v>0</v>
          </cell>
          <cell r="BP467">
            <v>0</v>
          </cell>
          <cell r="BQ467">
            <v>0</v>
          </cell>
          <cell r="BR467">
            <v>0</v>
          </cell>
        </row>
        <row r="468">
          <cell r="B468" t="str">
            <v>5.9-95</v>
          </cell>
          <cell r="F468">
            <v>0.04</v>
          </cell>
          <cell r="W468">
            <v>1.8550253099485391E-2</v>
          </cell>
          <cell r="X468">
            <v>3.6451843730669169E-3</v>
          </cell>
          <cell r="Z468">
            <v>0.04</v>
          </cell>
          <cell r="AA468">
            <v>0.04</v>
          </cell>
          <cell r="AS468">
            <v>221</v>
          </cell>
          <cell r="AU468">
            <v>0</v>
          </cell>
          <cell r="AV468">
            <v>0</v>
          </cell>
          <cell r="AW468">
            <v>0</v>
          </cell>
          <cell r="AX468">
            <v>0</v>
          </cell>
          <cell r="AY468">
            <v>0</v>
          </cell>
          <cell r="AZ468">
            <v>0</v>
          </cell>
          <cell r="BK468">
            <v>221</v>
          </cell>
          <cell r="BM468">
            <v>0</v>
          </cell>
          <cell r="BN468">
            <v>0</v>
          </cell>
          <cell r="BO468">
            <v>0</v>
          </cell>
          <cell r="BP468">
            <v>0</v>
          </cell>
          <cell r="BQ468">
            <v>0</v>
          </cell>
          <cell r="BR468">
            <v>0</v>
          </cell>
        </row>
        <row r="469">
          <cell r="B469" t="str">
            <v>5.9-95</v>
          </cell>
          <cell r="F469">
            <v>0.60000000000000009</v>
          </cell>
          <cell r="W469">
            <v>1.6932224572143502</v>
          </cell>
          <cell r="X469">
            <v>0.22722557449770084</v>
          </cell>
          <cell r="Z469">
            <v>0.60000000000000009</v>
          </cell>
          <cell r="AA469">
            <v>0.60000000000000009</v>
          </cell>
          <cell r="AS469">
            <v>239</v>
          </cell>
          <cell r="AU469">
            <v>0</v>
          </cell>
          <cell r="AV469">
            <v>0</v>
          </cell>
          <cell r="AW469">
            <v>0</v>
          </cell>
          <cell r="AX469">
            <v>0</v>
          </cell>
          <cell r="AY469">
            <v>0</v>
          </cell>
          <cell r="AZ469">
            <v>0</v>
          </cell>
          <cell r="BK469">
            <v>228</v>
          </cell>
          <cell r="BM469">
            <v>0</v>
          </cell>
          <cell r="BN469">
            <v>0</v>
          </cell>
          <cell r="BO469">
            <v>0</v>
          </cell>
          <cell r="BP469">
            <v>0</v>
          </cell>
          <cell r="BQ469">
            <v>0</v>
          </cell>
          <cell r="BR469">
            <v>0</v>
          </cell>
        </row>
        <row r="470">
          <cell r="B470" t="str">
            <v>5.9-95</v>
          </cell>
          <cell r="F470">
            <v>0.06</v>
          </cell>
          <cell r="W470">
            <v>0.12783251246630317</v>
          </cell>
          <cell r="X470">
            <v>5.1180529674928485E-3</v>
          </cell>
          <cell r="Z470">
            <v>0.06</v>
          </cell>
          <cell r="AA470">
            <v>0.06</v>
          </cell>
          <cell r="AS470">
            <v>256</v>
          </cell>
          <cell r="AU470">
            <v>0</v>
          </cell>
          <cell r="AV470">
            <v>0</v>
          </cell>
          <cell r="AW470">
            <v>0</v>
          </cell>
          <cell r="AX470">
            <v>0</v>
          </cell>
          <cell r="AY470">
            <v>0</v>
          </cell>
          <cell r="AZ470">
            <v>0</v>
          </cell>
          <cell r="BK470">
            <v>256</v>
          </cell>
          <cell r="BM470">
            <v>0</v>
          </cell>
          <cell r="BN470">
            <v>0</v>
          </cell>
          <cell r="BO470">
            <v>0</v>
          </cell>
          <cell r="BP470">
            <v>0</v>
          </cell>
          <cell r="BQ470">
            <v>0</v>
          </cell>
          <cell r="BR470">
            <v>0</v>
          </cell>
        </row>
        <row r="472">
          <cell r="B472" t="str">
            <v>6.1-01</v>
          </cell>
          <cell r="F472">
            <v>120</v>
          </cell>
          <cell r="W472">
            <v>42.709712465362102</v>
          </cell>
          <cell r="X472">
            <v>6.883704539521875</v>
          </cell>
          <cell r="Z472">
            <v>120</v>
          </cell>
          <cell r="AA472">
            <v>120</v>
          </cell>
          <cell r="AS472">
            <v>213</v>
          </cell>
          <cell r="AU472">
            <v>0</v>
          </cell>
          <cell r="AV472">
            <v>0</v>
          </cell>
          <cell r="AW472">
            <v>0</v>
          </cell>
          <cell r="AX472">
            <v>0</v>
          </cell>
          <cell r="AY472">
            <v>0</v>
          </cell>
          <cell r="AZ472">
            <v>0</v>
          </cell>
          <cell r="BK472">
            <v>213</v>
          </cell>
          <cell r="BM472">
            <v>0</v>
          </cell>
          <cell r="BN472">
            <v>0</v>
          </cell>
          <cell r="BO472">
            <v>0</v>
          </cell>
          <cell r="BP472">
            <v>0</v>
          </cell>
          <cell r="BQ472">
            <v>0</v>
          </cell>
          <cell r="BR472">
            <v>0</v>
          </cell>
        </row>
        <row r="474">
          <cell r="B474" t="str">
            <v>6.2-01</v>
          </cell>
          <cell r="F474">
            <v>1</v>
          </cell>
          <cell r="W474">
            <v>1.3684448322424985</v>
          </cell>
          <cell r="X474">
            <v>8.5300882791547461E-2</v>
          </cell>
          <cell r="Z474">
            <v>1</v>
          </cell>
          <cell r="AA474">
            <v>1</v>
          </cell>
          <cell r="AS474">
            <v>256</v>
          </cell>
          <cell r="AU474">
            <v>0</v>
          </cell>
          <cell r="AV474">
            <v>0</v>
          </cell>
          <cell r="AW474">
            <v>0</v>
          </cell>
          <cell r="AX474">
            <v>0</v>
          </cell>
          <cell r="AY474">
            <v>0</v>
          </cell>
          <cell r="AZ474">
            <v>0</v>
          </cell>
          <cell r="BK474">
            <v>256</v>
          </cell>
          <cell r="BM474">
            <v>0</v>
          </cell>
          <cell r="BN474">
            <v>0</v>
          </cell>
          <cell r="BO474">
            <v>0</v>
          </cell>
          <cell r="BP474">
            <v>0</v>
          </cell>
          <cell r="BQ474">
            <v>0</v>
          </cell>
          <cell r="BR474">
            <v>0</v>
          </cell>
        </row>
        <row r="475">
          <cell r="B475" t="str">
            <v>6.2-02</v>
          </cell>
          <cell r="F475">
            <v>1</v>
          </cell>
          <cell r="W475">
            <v>2.0909655682822343</v>
          </cell>
          <cell r="X475">
            <v>8.5300882791547461E-2</v>
          </cell>
          <cell r="Z475">
            <v>1</v>
          </cell>
          <cell r="AA475">
            <v>1</v>
          </cell>
          <cell r="AS475">
            <v>256</v>
          </cell>
          <cell r="AU475">
            <v>0</v>
          </cell>
          <cell r="AV475">
            <v>0</v>
          </cell>
          <cell r="AW475">
            <v>0</v>
          </cell>
          <cell r="AX475">
            <v>0</v>
          </cell>
          <cell r="AY475">
            <v>0</v>
          </cell>
          <cell r="AZ475">
            <v>0</v>
          </cell>
          <cell r="BK475">
            <v>256</v>
          </cell>
          <cell r="BM475">
            <v>0</v>
          </cell>
          <cell r="BN475">
            <v>0</v>
          </cell>
          <cell r="BO475">
            <v>0</v>
          </cell>
          <cell r="BP475">
            <v>0</v>
          </cell>
          <cell r="BQ475">
            <v>0</v>
          </cell>
          <cell r="BR475">
            <v>0</v>
          </cell>
        </row>
        <row r="476">
          <cell r="B476" t="str">
            <v>6.2-03</v>
          </cell>
          <cell r="F476">
            <v>1</v>
          </cell>
          <cell r="W476">
            <v>0.90239853105529622</v>
          </cell>
          <cell r="X476">
            <v>8.5300882791547461E-2</v>
          </cell>
          <cell r="Z476">
            <v>1</v>
          </cell>
          <cell r="AA476">
            <v>1</v>
          </cell>
          <cell r="AS476">
            <v>256</v>
          </cell>
          <cell r="AU476">
            <v>0</v>
          </cell>
          <cell r="AV476">
            <v>0</v>
          </cell>
          <cell r="AW476">
            <v>0</v>
          </cell>
          <cell r="AX476">
            <v>0</v>
          </cell>
          <cell r="AY476">
            <v>0</v>
          </cell>
          <cell r="AZ476">
            <v>0</v>
          </cell>
          <cell r="BK476">
            <v>256</v>
          </cell>
          <cell r="BM476">
            <v>0</v>
          </cell>
          <cell r="BN476">
            <v>0</v>
          </cell>
          <cell r="BO476">
            <v>0</v>
          </cell>
          <cell r="BP476">
            <v>0</v>
          </cell>
          <cell r="BQ476">
            <v>0</v>
          </cell>
          <cell r="BR476">
            <v>0</v>
          </cell>
        </row>
        <row r="477">
          <cell r="B477" t="str">
            <v>6.2-04</v>
          </cell>
          <cell r="F477">
            <v>1</v>
          </cell>
          <cell r="W477">
            <v>2.1305418744383866</v>
          </cell>
          <cell r="X477">
            <v>8.5300882791547461E-2</v>
          </cell>
          <cell r="Z477">
            <v>1</v>
          </cell>
          <cell r="AA477">
            <v>1</v>
          </cell>
          <cell r="AS477">
            <v>256</v>
          </cell>
          <cell r="AU477">
            <v>0</v>
          </cell>
          <cell r="AV477">
            <v>0</v>
          </cell>
          <cell r="AW477">
            <v>0</v>
          </cell>
          <cell r="AX477">
            <v>0</v>
          </cell>
          <cell r="AY477">
            <v>0</v>
          </cell>
          <cell r="AZ477">
            <v>0</v>
          </cell>
          <cell r="BK477">
            <v>256</v>
          </cell>
          <cell r="BM477">
            <v>0</v>
          </cell>
          <cell r="BN477">
            <v>0</v>
          </cell>
          <cell r="BO477">
            <v>0</v>
          </cell>
          <cell r="BP477">
            <v>0</v>
          </cell>
          <cell r="BQ477">
            <v>0</v>
          </cell>
          <cell r="BR477">
            <v>0</v>
          </cell>
        </row>
        <row r="478">
          <cell r="B478" t="str">
            <v>6.2-05</v>
          </cell>
          <cell r="F478">
            <v>1</v>
          </cell>
          <cell r="W478">
            <v>2.3496882986356127</v>
          </cell>
          <cell r="X478">
            <v>0.18955631486349597</v>
          </cell>
          <cell r="Z478">
            <v>1</v>
          </cell>
          <cell r="AA478">
            <v>1</v>
          </cell>
          <cell r="AS478">
            <v>256</v>
          </cell>
          <cell r="AU478">
            <v>0</v>
          </cell>
          <cell r="AV478">
            <v>0</v>
          </cell>
          <cell r="AW478">
            <v>0</v>
          </cell>
          <cell r="AX478">
            <v>0</v>
          </cell>
          <cell r="AY478">
            <v>0</v>
          </cell>
          <cell r="AZ478">
            <v>0</v>
          </cell>
          <cell r="BK478">
            <v>256</v>
          </cell>
          <cell r="BM478">
            <v>0</v>
          </cell>
          <cell r="BN478">
            <v>0</v>
          </cell>
          <cell r="BO478">
            <v>0</v>
          </cell>
          <cell r="BP478">
            <v>0</v>
          </cell>
          <cell r="BQ478">
            <v>0</v>
          </cell>
          <cell r="BR478">
            <v>0</v>
          </cell>
        </row>
        <row r="479">
          <cell r="B479" t="str">
            <v>6.2-06</v>
          </cell>
          <cell r="F479">
            <v>1</v>
          </cell>
          <cell r="W479">
            <v>2.3060345673062623</v>
          </cell>
          <cell r="X479">
            <v>0.13553055209662715</v>
          </cell>
          <cell r="Z479">
            <v>1</v>
          </cell>
          <cell r="AA479">
            <v>1</v>
          </cell>
          <cell r="AS479">
            <v>256</v>
          </cell>
          <cell r="AU479">
            <v>0</v>
          </cell>
          <cell r="AV479">
            <v>0</v>
          </cell>
          <cell r="AW479">
            <v>0</v>
          </cell>
          <cell r="AX479">
            <v>0</v>
          </cell>
          <cell r="AY479">
            <v>0</v>
          </cell>
          <cell r="AZ479">
            <v>0</v>
          </cell>
          <cell r="BK479">
            <v>256</v>
          </cell>
          <cell r="BM479">
            <v>0</v>
          </cell>
          <cell r="BN479">
            <v>0</v>
          </cell>
          <cell r="BO479">
            <v>0</v>
          </cell>
          <cell r="BP479">
            <v>0</v>
          </cell>
          <cell r="BQ479">
            <v>0</v>
          </cell>
          <cell r="BR479">
            <v>0</v>
          </cell>
        </row>
        <row r="480">
          <cell r="B480" t="str">
            <v>6.2-07</v>
          </cell>
          <cell r="F480">
            <v>1</v>
          </cell>
          <cell r="W480">
            <v>2.4247713990723199</v>
          </cell>
          <cell r="X480">
            <v>0.11780049846254363</v>
          </cell>
          <cell r="Z480">
            <v>1</v>
          </cell>
          <cell r="AA480">
            <v>1</v>
          </cell>
          <cell r="AS480">
            <v>256</v>
          </cell>
          <cell r="AU480">
            <v>0</v>
          </cell>
          <cell r="AV480">
            <v>0</v>
          </cell>
          <cell r="AW480">
            <v>0</v>
          </cell>
          <cell r="AX480">
            <v>0</v>
          </cell>
          <cell r="AY480">
            <v>0</v>
          </cell>
          <cell r="AZ480">
            <v>0</v>
          </cell>
          <cell r="BK480">
            <v>256</v>
          </cell>
          <cell r="BM480">
            <v>0</v>
          </cell>
          <cell r="BN480">
            <v>0</v>
          </cell>
          <cell r="BO480">
            <v>0</v>
          </cell>
          <cell r="BP480">
            <v>0</v>
          </cell>
          <cell r="BQ480">
            <v>0</v>
          </cell>
          <cell r="BR480">
            <v>0</v>
          </cell>
        </row>
        <row r="481">
          <cell r="B481" t="str">
            <v>6.2-08</v>
          </cell>
          <cell r="F481">
            <v>1</v>
          </cell>
          <cell r="W481">
            <v>3.1734913261987336</v>
          </cell>
          <cell r="X481">
            <v>0.21733575915334258</v>
          </cell>
          <cell r="Z481">
            <v>1</v>
          </cell>
          <cell r="AA481">
            <v>1</v>
          </cell>
          <cell r="AS481">
            <v>269</v>
          </cell>
          <cell r="AU481">
            <v>0</v>
          </cell>
          <cell r="AV481">
            <v>0</v>
          </cell>
          <cell r="AW481">
            <v>0</v>
          </cell>
          <cell r="AX481">
            <v>0</v>
          </cell>
          <cell r="AY481">
            <v>0</v>
          </cell>
          <cell r="AZ481">
            <v>0</v>
          </cell>
          <cell r="BK481">
            <v>269</v>
          </cell>
          <cell r="BM481">
            <v>0</v>
          </cell>
          <cell r="BN481">
            <v>0</v>
          </cell>
          <cell r="BO481">
            <v>0</v>
          </cell>
          <cell r="BP481">
            <v>0</v>
          </cell>
          <cell r="BQ481">
            <v>0</v>
          </cell>
          <cell r="BR481">
            <v>0</v>
          </cell>
        </row>
        <row r="482">
          <cell r="B482" t="str">
            <v>6.2-09</v>
          </cell>
          <cell r="F482">
            <v>1</v>
          </cell>
          <cell r="W482">
            <v>11.975150847165873</v>
          </cell>
          <cell r="X482">
            <v>0.5348043053090239</v>
          </cell>
          <cell r="Z482">
            <v>1</v>
          </cell>
          <cell r="AA482">
            <v>1</v>
          </cell>
          <cell r="AS482">
            <v>258</v>
          </cell>
          <cell r="AU482">
            <v>0</v>
          </cell>
          <cell r="AV482">
            <v>0</v>
          </cell>
          <cell r="AW482">
            <v>0</v>
          </cell>
          <cell r="AX482">
            <v>0</v>
          </cell>
          <cell r="AY482">
            <v>0</v>
          </cell>
          <cell r="AZ482">
            <v>0</v>
          </cell>
          <cell r="BK482">
            <v>258</v>
          </cell>
          <cell r="BM482">
            <v>0</v>
          </cell>
          <cell r="BN482">
            <v>0</v>
          </cell>
          <cell r="BO482">
            <v>0</v>
          </cell>
          <cell r="BP482">
            <v>0</v>
          </cell>
          <cell r="BQ482">
            <v>0</v>
          </cell>
          <cell r="BR482">
            <v>0</v>
          </cell>
        </row>
        <row r="483">
          <cell r="B483" t="str">
            <v>6.2-21</v>
          </cell>
          <cell r="F483">
            <v>15.9</v>
          </cell>
          <cell r="W483">
            <v>33.875615803570348</v>
          </cell>
          <cell r="X483">
            <v>1.3562840363856048</v>
          </cell>
          <cell r="Z483">
            <v>15.9</v>
          </cell>
          <cell r="AA483">
            <v>15.9</v>
          </cell>
          <cell r="AS483">
            <v>256</v>
          </cell>
          <cell r="AU483">
            <v>0</v>
          </cell>
          <cell r="AV483">
            <v>0</v>
          </cell>
          <cell r="AW483">
            <v>0</v>
          </cell>
          <cell r="AX483">
            <v>0</v>
          </cell>
          <cell r="AY483">
            <v>0</v>
          </cell>
          <cell r="AZ483">
            <v>0</v>
          </cell>
          <cell r="BK483">
            <v>256</v>
          </cell>
          <cell r="BM483">
            <v>0</v>
          </cell>
          <cell r="BN483">
            <v>0</v>
          </cell>
          <cell r="BO483">
            <v>0</v>
          </cell>
          <cell r="BP483">
            <v>0</v>
          </cell>
          <cell r="BQ483">
            <v>0</v>
          </cell>
          <cell r="BR483">
            <v>0</v>
          </cell>
        </row>
        <row r="484">
          <cell r="B484" t="str">
            <v>6.2-22</v>
          </cell>
          <cell r="F484">
            <v>5</v>
          </cell>
          <cell r="W484">
            <v>12.123856995361601</v>
          </cell>
          <cell r="X484">
            <v>0.58900249231271817</v>
          </cell>
          <cell r="Z484">
            <v>5</v>
          </cell>
          <cell r="AA484">
            <v>5</v>
          </cell>
          <cell r="AS484">
            <v>256</v>
          </cell>
          <cell r="AU484">
            <v>0</v>
          </cell>
          <cell r="AV484">
            <v>0</v>
          </cell>
          <cell r="AW484">
            <v>0</v>
          </cell>
          <cell r="AX484">
            <v>0</v>
          </cell>
          <cell r="AY484">
            <v>0</v>
          </cell>
          <cell r="AZ484">
            <v>0</v>
          </cell>
          <cell r="BK484">
            <v>256</v>
          </cell>
          <cell r="BM484">
            <v>0</v>
          </cell>
          <cell r="BN484">
            <v>0</v>
          </cell>
          <cell r="BO484">
            <v>0</v>
          </cell>
          <cell r="BP484">
            <v>0</v>
          </cell>
          <cell r="BQ484">
            <v>0</v>
          </cell>
          <cell r="BR484">
            <v>0</v>
          </cell>
        </row>
        <row r="485">
          <cell r="B485" t="str">
            <v>6.2-23</v>
          </cell>
          <cell r="F485">
            <v>4.9000000000000004</v>
          </cell>
          <cell r="W485">
            <v>11.881379855454369</v>
          </cell>
          <cell r="X485">
            <v>0.57722244246646381</v>
          </cell>
          <cell r="Z485">
            <v>4.9000000000000004</v>
          </cell>
          <cell r="AA485">
            <v>4.9000000000000004</v>
          </cell>
          <cell r="AS485">
            <v>256</v>
          </cell>
          <cell r="AU485">
            <v>0</v>
          </cell>
          <cell r="AV485">
            <v>0</v>
          </cell>
          <cell r="AW485">
            <v>0</v>
          </cell>
          <cell r="AX485">
            <v>0</v>
          </cell>
          <cell r="AY485">
            <v>0</v>
          </cell>
          <cell r="AZ485">
            <v>0</v>
          </cell>
          <cell r="BK485">
            <v>256</v>
          </cell>
          <cell r="BM485">
            <v>0</v>
          </cell>
          <cell r="BN485">
            <v>0</v>
          </cell>
          <cell r="BO485">
            <v>0</v>
          </cell>
          <cell r="BP485">
            <v>0</v>
          </cell>
          <cell r="BQ485">
            <v>0</v>
          </cell>
          <cell r="BR485">
            <v>0</v>
          </cell>
        </row>
        <row r="486">
          <cell r="B486" t="str">
            <v>6.2-24</v>
          </cell>
          <cell r="F486">
            <v>5.4</v>
          </cell>
          <cell r="W486">
            <v>64.665814574695716</v>
          </cell>
          <cell r="X486">
            <v>2.8879432486687295</v>
          </cell>
          <cell r="Z486">
            <v>5.4</v>
          </cell>
          <cell r="AA486">
            <v>5.4</v>
          </cell>
          <cell r="AS486">
            <v>258</v>
          </cell>
          <cell r="AU486">
            <v>0</v>
          </cell>
          <cell r="AV486">
            <v>0</v>
          </cell>
          <cell r="AW486">
            <v>0</v>
          </cell>
          <cell r="AX486">
            <v>0</v>
          </cell>
          <cell r="AY486">
            <v>0</v>
          </cell>
          <cell r="AZ486">
            <v>0</v>
          </cell>
          <cell r="BK486">
            <v>258</v>
          </cell>
          <cell r="BM486">
            <v>0</v>
          </cell>
          <cell r="BN486">
            <v>0</v>
          </cell>
          <cell r="BO486">
            <v>0</v>
          </cell>
          <cell r="BP486">
            <v>0</v>
          </cell>
          <cell r="BQ486">
            <v>0</v>
          </cell>
          <cell r="BR486">
            <v>0</v>
          </cell>
        </row>
        <row r="487">
          <cell r="B487" t="str">
            <v>6.2-31</v>
          </cell>
          <cell r="F487">
            <v>1</v>
          </cell>
          <cell r="W487">
            <v>2.8271334010962108</v>
          </cell>
          <cell r="X487">
            <v>0.65401835290183774</v>
          </cell>
          <cell r="Z487">
            <v>1</v>
          </cell>
          <cell r="AA487">
            <v>1</v>
          </cell>
          <cell r="AS487">
            <v>269</v>
          </cell>
          <cell r="AU487">
            <v>0</v>
          </cell>
          <cell r="AV487">
            <v>0</v>
          </cell>
          <cell r="AW487">
            <v>0</v>
          </cell>
          <cell r="AX487">
            <v>0</v>
          </cell>
          <cell r="AY487">
            <v>0</v>
          </cell>
          <cell r="AZ487">
            <v>0</v>
          </cell>
          <cell r="BK487">
            <v>269</v>
          </cell>
          <cell r="BM487">
            <v>0</v>
          </cell>
          <cell r="BN487">
            <v>0</v>
          </cell>
          <cell r="BO487">
            <v>0</v>
          </cell>
          <cell r="BP487">
            <v>0</v>
          </cell>
          <cell r="BQ487">
            <v>0</v>
          </cell>
          <cell r="BR487">
            <v>0</v>
          </cell>
        </row>
        <row r="488">
          <cell r="B488" t="str">
            <v>6.2-32</v>
          </cell>
          <cell r="F488">
            <v>1</v>
          </cell>
          <cell r="W488">
            <v>2.8212754217893989</v>
          </cell>
          <cell r="X488">
            <v>0.50210392912526991</v>
          </cell>
          <cell r="Z488">
            <v>1</v>
          </cell>
          <cell r="AA488">
            <v>1</v>
          </cell>
          <cell r="AS488">
            <v>269</v>
          </cell>
          <cell r="AU488">
            <v>0</v>
          </cell>
          <cell r="AV488">
            <v>0</v>
          </cell>
          <cell r="AW488">
            <v>0</v>
          </cell>
          <cell r="AX488">
            <v>0</v>
          </cell>
          <cell r="AY488">
            <v>0</v>
          </cell>
          <cell r="AZ488">
            <v>0</v>
          </cell>
          <cell r="BK488">
            <v>269</v>
          </cell>
          <cell r="BM488">
            <v>0</v>
          </cell>
          <cell r="BN488">
            <v>0</v>
          </cell>
          <cell r="BO488">
            <v>0</v>
          </cell>
          <cell r="BP488">
            <v>0</v>
          </cell>
          <cell r="BQ488">
            <v>0</v>
          </cell>
          <cell r="BR488">
            <v>0</v>
          </cell>
        </row>
        <row r="489">
          <cell r="B489" t="str">
            <v>6.2-33</v>
          </cell>
          <cell r="F489">
            <v>1</v>
          </cell>
          <cell r="W489">
            <v>6.0012427134524247</v>
          </cell>
          <cell r="X489">
            <v>1.3531041975308613</v>
          </cell>
          <cell r="Z489">
            <v>1</v>
          </cell>
          <cell r="AA489">
            <v>1</v>
          </cell>
          <cell r="AS489">
            <v>269</v>
          </cell>
          <cell r="AU489">
            <v>0</v>
          </cell>
          <cell r="AV489">
            <v>0</v>
          </cell>
          <cell r="AW489">
            <v>0</v>
          </cell>
          <cell r="AX489">
            <v>0</v>
          </cell>
          <cell r="AY489">
            <v>0</v>
          </cell>
          <cell r="AZ489">
            <v>0</v>
          </cell>
          <cell r="BK489">
            <v>269</v>
          </cell>
          <cell r="BM489">
            <v>0</v>
          </cell>
          <cell r="BN489">
            <v>0</v>
          </cell>
          <cell r="BO489">
            <v>0</v>
          </cell>
          <cell r="BP489">
            <v>0</v>
          </cell>
          <cell r="BQ489">
            <v>0</v>
          </cell>
          <cell r="BR489">
            <v>0</v>
          </cell>
        </row>
        <row r="490">
          <cell r="B490" t="str">
            <v>6.2-41</v>
          </cell>
          <cell r="F490">
            <v>1</v>
          </cell>
          <cell r="W490">
            <v>0.34506973824625753</v>
          </cell>
          <cell r="X490">
            <v>0.14152661736711111</v>
          </cell>
          <cell r="Z490">
            <v>1</v>
          </cell>
          <cell r="AA490">
            <v>1</v>
          </cell>
          <cell r="AS490">
            <v>359</v>
          </cell>
          <cell r="AU490">
            <v>0</v>
          </cell>
          <cell r="AV490">
            <v>0</v>
          </cell>
          <cell r="AW490">
            <v>0</v>
          </cell>
          <cell r="AX490">
            <v>0</v>
          </cell>
          <cell r="AY490">
            <v>0</v>
          </cell>
          <cell r="AZ490">
            <v>0</v>
          </cell>
          <cell r="BK490">
            <v>359</v>
          </cell>
          <cell r="BM490">
            <v>0</v>
          </cell>
          <cell r="BN490">
            <v>0</v>
          </cell>
          <cell r="BO490">
            <v>0</v>
          </cell>
          <cell r="BP490">
            <v>0</v>
          </cell>
          <cell r="BQ490">
            <v>0</v>
          </cell>
          <cell r="BR490">
            <v>0</v>
          </cell>
        </row>
        <row r="491">
          <cell r="B491" t="str">
            <v>6.2-42</v>
          </cell>
          <cell r="F491">
            <v>380</v>
          </cell>
          <cell r="W491">
            <v>131.12650053357788</v>
          </cell>
          <cell r="X491">
            <v>53.780114599502227</v>
          </cell>
          <cell r="Z491">
            <v>380</v>
          </cell>
          <cell r="AA491">
            <v>380</v>
          </cell>
          <cell r="AS491">
            <v>359</v>
          </cell>
          <cell r="AU491">
            <v>0</v>
          </cell>
          <cell r="AV491">
            <v>0</v>
          </cell>
          <cell r="AW491">
            <v>0</v>
          </cell>
          <cell r="AX491">
            <v>0</v>
          </cell>
          <cell r="AY491">
            <v>0</v>
          </cell>
          <cell r="AZ491">
            <v>0</v>
          </cell>
          <cell r="BK491">
            <v>359</v>
          </cell>
          <cell r="BM491">
            <v>0</v>
          </cell>
          <cell r="BN491">
            <v>0</v>
          </cell>
          <cell r="BO491">
            <v>0</v>
          </cell>
          <cell r="BP491">
            <v>0</v>
          </cell>
          <cell r="BQ491">
            <v>0</v>
          </cell>
          <cell r="BR491">
            <v>0</v>
          </cell>
        </row>
        <row r="492">
          <cell r="B492" t="str">
            <v>6.2-46</v>
          </cell>
          <cell r="F492">
            <v>1</v>
          </cell>
          <cell r="W492">
            <v>0.70134755645292435</v>
          </cell>
          <cell r="X492">
            <v>0.26138083569014148</v>
          </cell>
          <cell r="Z492">
            <v>1</v>
          </cell>
          <cell r="AA492">
            <v>1</v>
          </cell>
          <cell r="AS492">
            <v>359</v>
          </cell>
          <cell r="AU492">
            <v>0</v>
          </cell>
          <cell r="AV492">
            <v>0</v>
          </cell>
          <cell r="AW492">
            <v>0</v>
          </cell>
          <cell r="AX492">
            <v>0</v>
          </cell>
          <cell r="AY492">
            <v>0</v>
          </cell>
          <cell r="AZ492">
            <v>0</v>
          </cell>
          <cell r="BK492">
            <v>359</v>
          </cell>
          <cell r="BM492">
            <v>0</v>
          </cell>
          <cell r="BN492">
            <v>0</v>
          </cell>
          <cell r="BO492">
            <v>0</v>
          </cell>
          <cell r="BP492">
            <v>0</v>
          </cell>
          <cell r="BQ492">
            <v>0</v>
          </cell>
          <cell r="BR492">
            <v>0</v>
          </cell>
        </row>
        <row r="493">
          <cell r="B493" t="str">
            <v>6.2-47</v>
          </cell>
          <cell r="F493">
            <v>550</v>
          </cell>
          <cell r="W493">
            <v>385.74115604910844</v>
          </cell>
          <cell r="X493">
            <v>143.7594596295778</v>
          </cell>
          <cell r="Z493">
            <v>550</v>
          </cell>
          <cell r="AA493">
            <v>550</v>
          </cell>
          <cell r="AS493">
            <v>359</v>
          </cell>
          <cell r="AU493">
            <v>0</v>
          </cell>
          <cell r="AV493">
            <v>0</v>
          </cell>
          <cell r="AW493">
            <v>0</v>
          </cell>
          <cell r="AX493">
            <v>0</v>
          </cell>
          <cell r="AY493">
            <v>0</v>
          </cell>
          <cell r="AZ493">
            <v>0</v>
          </cell>
          <cell r="BK493">
            <v>359</v>
          </cell>
          <cell r="BM493">
            <v>0</v>
          </cell>
          <cell r="BN493">
            <v>0</v>
          </cell>
          <cell r="BO493">
            <v>0</v>
          </cell>
          <cell r="BP493">
            <v>0</v>
          </cell>
          <cell r="BQ493">
            <v>0</v>
          </cell>
          <cell r="BR493">
            <v>0</v>
          </cell>
        </row>
        <row r="494">
          <cell r="B494" t="str">
            <v>6.2-51</v>
          </cell>
          <cell r="F494">
            <v>1</v>
          </cell>
          <cell r="W494">
            <v>2.2061773607222706</v>
          </cell>
          <cell r="X494">
            <v>0.98001957480412638</v>
          </cell>
          <cell r="Z494">
            <v>1</v>
          </cell>
          <cell r="AA494">
            <v>1</v>
          </cell>
          <cell r="AS494">
            <v>359</v>
          </cell>
          <cell r="AU494">
            <v>0</v>
          </cell>
          <cell r="AV494">
            <v>0</v>
          </cell>
          <cell r="AW494">
            <v>0</v>
          </cell>
          <cell r="AX494">
            <v>0</v>
          </cell>
          <cell r="AY494">
            <v>0</v>
          </cell>
          <cell r="AZ494">
            <v>0</v>
          </cell>
          <cell r="BK494">
            <v>359</v>
          </cell>
          <cell r="BM494">
            <v>0</v>
          </cell>
          <cell r="BN494">
            <v>0</v>
          </cell>
          <cell r="BO494">
            <v>0</v>
          </cell>
          <cell r="BP494">
            <v>0</v>
          </cell>
          <cell r="BQ494">
            <v>0</v>
          </cell>
          <cell r="BR494">
            <v>0</v>
          </cell>
        </row>
        <row r="495">
          <cell r="B495" t="str">
            <v>6.2-52</v>
          </cell>
          <cell r="F495">
            <v>1</v>
          </cell>
          <cell r="W495">
            <v>4.647994729652634</v>
          </cell>
          <cell r="X495">
            <v>2.0390555755887969</v>
          </cell>
          <cell r="Z495">
            <v>1</v>
          </cell>
          <cell r="AA495">
            <v>1</v>
          </cell>
          <cell r="AS495">
            <v>359</v>
          </cell>
          <cell r="AU495">
            <v>0</v>
          </cell>
          <cell r="AV495">
            <v>0</v>
          </cell>
          <cell r="AW495">
            <v>0</v>
          </cell>
          <cell r="AX495">
            <v>0</v>
          </cell>
          <cell r="AY495">
            <v>0</v>
          </cell>
          <cell r="AZ495">
            <v>0</v>
          </cell>
          <cell r="BK495">
            <v>359</v>
          </cell>
          <cell r="BM495">
            <v>0</v>
          </cell>
          <cell r="BN495">
            <v>0</v>
          </cell>
          <cell r="BO495">
            <v>0</v>
          </cell>
          <cell r="BP495">
            <v>0</v>
          </cell>
          <cell r="BQ495">
            <v>0</v>
          </cell>
          <cell r="BR495">
            <v>0</v>
          </cell>
        </row>
        <row r="496">
          <cell r="B496" t="str">
            <v>6.2-53</v>
          </cell>
          <cell r="F496">
            <v>1</v>
          </cell>
          <cell r="W496">
            <v>26.88984046823261</v>
          </cell>
          <cell r="X496">
            <v>4.3916110491464559</v>
          </cell>
          <cell r="Z496">
            <v>1</v>
          </cell>
          <cell r="AA496">
            <v>1</v>
          </cell>
          <cell r="AS496">
            <v>269</v>
          </cell>
          <cell r="AU496">
            <v>0</v>
          </cell>
          <cell r="AV496">
            <v>0</v>
          </cell>
          <cell r="AW496">
            <v>0</v>
          </cell>
          <cell r="AX496">
            <v>0</v>
          </cell>
          <cell r="AY496">
            <v>0</v>
          </cell>
          <cell r="AZ496">
            <v>0</v>
          </cell>
          <cell r="BK496">
            <v>269</v>
          </cell>
          <cell r="BM496">
            <v>0</v>
          </cell>
          <cell r="BN496">
            <v>0</v>
          </cell>
          <cell r="BO496">
            <v>0</v>
          </cell>
          <cell r="BP496">
            <v>0</v>
          </cell>
          <cell r="BQ496">
            <v>0</v>
          </cell>
          <cell r="BR496">
            <v>0</v>
          </cell>
        </row>
        <row r="497">
          <cell r="B497" t="str">
            <v>6.2-61</v>
          </cell>
          <cell r="F497">
            <v>1</v>
          </cell>
          <cell r="W497">
            <v>2.8637241291342845</v>
          </cell>
          <cell r="X497">
            <v>0.46769941019438266</v>
          </cell>
          <cell r="Z497">
            <v>1</v>
          </cell>
          <cell r="AA497">
            <v>1</v>
          </cell>
          <cell r="AS497">
            <v>339</v>
          </cell>
          <cell r="AU497">
            <v>0</v>
          </cell>
          <cell r="AV497">
            <v>0</v>
          </cell>
          <cell r="AW497">
            <v>0</v>
          </cell>
          <cell r="AX497">
            <v>0</v>
          </cell>
          <cell r="AY497">
            <v>0</v>
          </cell>
          <cell r="AZ497">
            <v>0</v>
          </cell>
          <cell r="BK497">
            <v>339</v>
          </cell>
          <cell r="BM497">
            <v>0</v>
          </cell>
          <cell r="BN497">
            <v>0</v>
          </cell>
          <cell r="BO497">
            <v>0</v>
          </cell>
          <cell r="BP497">
            <v>0</v>
          </cell>
          <cell r="BQ497">
            <v>0</v>
          </cell>
          <cell r="BR497">
            <v>0</v>
          </cell>
        </row>
        <row r="498">
          <cell r="B498" t="str">
            <v>6.2-62</v>
          </cell>
          <cell r="F498">
            <v>1</v>
          </cell>
          <cell r="W498">
            <v>1.8111430777952542</v>
          </cell>
          <cell r="X498">
            <v>0.42119827420648664</v>
          </cell>
          <cell r="Z498">
            <v>1</v>
          </cell>
          <cell r="AA498">
            <v>1</v>
          </cell>
          <cell r="AS498">
            <v>339</v>
          </cell>
          <cell r="AU498">
            <v>0</v>
          </cell>
          <cell r="AV498">
            <v>0</v>
          </cell>
          <cell r="AW498">
            <v>0</v>
          </cell>
          <cell r="AX498">
            <v>0</v>
          </cell>
          <cell r="AY498">
            <v>0</v>
          </cell>
          <cell r="AZ498">
            <v>0</v>
          </cell>
          <cell r="BK498">
            <v>339</v>
          </cell>
          <cell r="BM498">
            <v>0</v>
          </cell>
          <cell r="BN498">
            <v>0</v>
          </cell>
          <cell r="BO498">
            <v>0</v>
          </cell>
          <cell r="BP498">
            <v>0</v>
          </cell>
          <cell r="BQ498">
            <v>0</v>
          </cell>
          <cell r="BR498">
            <v>0</v>
          </cell>
        </row>
        <row r="499">
          <cell r="B499" t="str">
            <v>6.2-63</v>
          </cell>
          <cell r="F499">
            <v>1000</v>
          </cell>
          <cell r="W499">
            <v>423.44867159084447</v>
          </cell>
          <cell r="X499">
            <v>71.073755130212064</v>
          </cell>
          <cell r="Z499">
            <v>1000</v>
          </cell>
          <cell r="AA499">
            <v>1000</v>
          </cell>
          <cell r="AS499">
            <v>389</v>
          </cell>
          <cell r="AU499">
            <v>0</v>
          </cell>
          <cell r="AV499">
            <v>0</v>
          </cell>
          <cell r="AW499">
            <v>0</v>
          </cell>
          <cell r="AX499">
            <v>0</v>
          </cell>
          <cell r="AY499">
            <v>0</v>
          </cell>
          <cell r="AZ499">
            <v>0</v>
          </cell>
          <cell r="BK499">
            <v>389</v>
          </cell>
          <cell r="BM499">
            <v>0</v>
          </cell>
          <cell r="BN499">
            <v>0</v>
          </cell>
          <cell r="BO499">
            <v>0</v>
          </cell>
          <cell r="BP499">
            <v>0</v>
          </cell>
          <cell r="BQ499">
            <v>0</v>
          </cell>
          <cell r="BR499">
            <v>0</v>
          </cell>
        </row>
        <row r="500">
          <cell r="B500" t="str">
            <v>6.2-66</v>
          </cell>
          <cell r="F500">
            <v>1</v>
          </cell>
          <cell r="W500">
            <v>2.2139204789921059</v>
          </cell>
          <cell r="X500">
            <v>0.56460932828382304</v>
          </cell>
          <cell r="Z500">
            <v>1</v>
          </cell>
          <cell r="AA500">
            <v>1</v>
          </cell>
          <cell r="AS500">
            <v>249</v>
          </cell>
          <cell r="AU500">
            <v>0</v>
          </cell>
          <cell r="AV500">
            <v>0</v>
          </cell>
          <cell r="AW500">
            <v>0</v>
          </cell>
          <cell r="AX500">
            <v>0</v>
          </cell>
          <cell r="AY500">
            <v>0</v>
          </cell>
          <cell r="AZ500">
            <v>0</v>
          </cell>
          <cell r="BK500">
            <v>249</v>
          </cell>
          <cell r="BM500">
            <v>0</v>
          </cell>
          <cell r="BN500">
            <v>0</v>
          </cell>
          <cell r="BO500">
            <v>0</v>
          </cell>
          <cell r="BP500">
            <v>0</v>
          </cell>
          <cell r="BQ500">
            <v>0</v>
          </cell>
          <cell r="BR500">
            <v>0</v>
          </cell>
        </row>
        <row r="501">
          <cell r="B501" t="str">
            <v>6.2-67</v>
          </cell>
          <cell r="F501">
            <v>1</v>
          </cell>
          <cell r="W501">
            <v>2.1214446486057872</v>
          </cell>
          <cell r="X501">
            <v>0.52614437567515637</v>
          </cell>
          <cell r="Z501">
            <v>1</v>
          </cell>
          <cell r="AA501">
            <v>1</v>
          </cell>
          <cell r="AS501">
            <v>249</v>
          </cell>
          <cell r="AU501">
            <v>0</v>
          </cell>
          <cell r="AV501">
            <v>0</v>
          </cell>
          <cell r="AW501">
            <v>0</v>
          </cell>
          <cell r="AX501">
            <v>0</v>
          </cell>
          <cell r="AY501">
            <v>0</v>
          </cell>
          <cell r="AZ501">
            <v>0</v>
          </cell>
          <cell r="BK501">
            <v>249</v>
          </cell>
          <cell r="BM501">
            <v>0</v>
          </cell>
          <cell r="BN501">
            <v>0</v>
          </cell>
          <cell r="BO501">
            <v>0</v>
          </cell>
          <cell r="BP501">
            <v>0</v>
          </cell>
          <cell r="BQ501">
            <v>0</v>
          </cell>
          <cell r="BR501">
            <v>0</v>
          </cell>
        </row>
        <row r="502">
          <cell r="B502" t="str">
            <v>6.2-68</v>
          </cell>
          <cell r="F502">
            <v>1</v>
          </cell>
          <cell r="W502">
            <v>2.3263699618019791</v>
          </cell>
          <cell r="X502">
            <v>0.58698661095470395</v>
          </cell>
          <cell r="Z502">
            <v>1</v>
          </cell>
          <cell r="AA502">
            <v>1</v>
          </cell>
          <cell r="AS502">
            <v>249</v>
          </cell>
          <cell r="AU502">
            <v>0</v>
          </cell>
          <cell r="AV502">
            <v>0</v>
          </cell>
          <cell r="AW502">
            <v>0</v>
          </cell>
          <cell r="AX502">
            <v>0</v>
          </cell>
          <cell r="AY502">
            <v>0</v>
          </cell>
          <cell r="AZ502">
            <v>0</v>
          </cell>
          <cell r="BK502">
            <v>249</v>
          </cell>
          <cell r="BM502">
            <v>0</v>
          </cell>
          <cell r="BN502">
            <v>0</v>
          </cell>
          <cell r="BO502">
            <v>0</v>
          </cell>
          <cell r="BP502">
            <v>0</v>
          </cell>
          <cell r="BQ502">
            <v>0</v>
          </cell>
          <cell r="BR502">
            <v>0</v>
          </cell>
        </row>
        <row r="503">
          <cell r="B503" t="str">
            <v>6.2-71</v>
          </cell>
          <cell r="F503">
            <v>1</v>
          </cell>
          <cell r="W503">
            <v>1.3526308015045741E-2</v>
          </cell>
          <cell r="X503">
            <v>3.8626937556921776E-3</v>
          </cell>
          <cell r="Z503">
            <v>1</v>
          </cell>
          <cell r="AA503">
            <v>1</v>
          </cell>
          <cell r="AS503">
            <v>249</v>
          </cell>
          <cell r="AU503">
            <v>0</v>
          </cell>
          <cell r="AV503">
            <v>0</v>
          </cell>
          <cell r="AW503">
            <v>0</v>
          </cell>
          <cell r="AX503">
            <v>0</v>
          </cell>
          <cell r="AY503">
            <v>0</v>
          </cell>
          <cell r="AZ503">
            <v>0</v>
          </cell>
          <cell r="BK503">
            <v>249</v>
          </cell>
          <cell r="BM503">
            <v>0</v>
          </cell>
          <cell r="BN503">
            <v>0</v>
          </cell>
          <cell r="BO503">
            <v>0</v>
          </cell>
          <cell r="BP503">
            <v>0</v>
          </cell>
          <cell r="BQ503">
            <v>0</v>
          </cell>
          <cell r="BR503">
            <v>0</v>
          </cell>
        </row>
        <row r="504">
          <cell r="B504" t="str">
            <v>6.2-76</v>
          </cell>
          <cell r="F504">
            <v>1</v>
          </cell>
          <cell r="W504">
            <v>2.8220374286905834</v>
          </cell>
          <cell r="X504">
            <v>0.37870929082950133</v>
          </cell>
          <cell r="Z504">
            <v>1</v>
          </cell>
          <cell r="AA504">
            <v>1</v>
          </cell>
          <cell r="AS504">
            <v>239</v>
          </cell>
          <cell r="AU504">
            <v>0</v>
          </cell>
          <cell r="AV504">
            <v>0</v>
          </cell>
          <cell r="AW504">
            <v>0</v>
          </cell>
          <cell r="AX504">
            <v>0</v>
          </cell>
          <cell r="AY504">
            <v>0</v>
          </cell>
          <cell r="AZ504">
            <v>0</v>
          </cell>
          <cell r="BK504">
            <v>239</v>
          </cell>
          <cell r="BM504">
            <v>0</v>
          </cell>
          <cell r="BN504">
            <v>0</v>
          </cell>
          <cell r="BO504">
            <v>0</v>
          </cell>
          <cell r="BP504">
            <v>0</v>
          </cell>
          <cell r="BQ504">
            <v>0</v>
          </cell>
          <cell r="BR504">
            <v>0</v>
          </cell>
        </row>
        <row r="505">
          <cell r="B505" t="str">
            <v>6.2-81</v>
          </cell>
          <cell r="F505">
            <v>1</v>
          </cell>
          <cell r="W505">
            <v>0.14860942865223944</v>
          </cell>
          <cell r="X505">
            <v>7.366165814395715E-3</v>
          </cell>
          <cell r="Z505">
            <v>1</v>
          </cell>
          <cell r="AA505">
            <v>1</v>
          </cell>
          <cell r="AS505">
            <v>219</v>
          </cell>
          <cell r="AU505">
            <v>0</v>
          </cell>
          <cell r="AV505">
            <v>0</v>
          </cell>
          <cell r="AW505">
            <v>0</v>
          </cell>
          <cell r="AX505">
            <v>0</v>
          </cell>
          <cell r="AY505">
            <v>0</v>
          </cell>
          <cell r="AZ505">
            <v>0</v>
          </cell>
          <cell r="BK505">
            <v>219</v>
          </cell>
          <cell r="BM505">
            <v>0</v>
          </cell>
          <cell r="BN505">
            <v>0</v>
          </cell>
          <cell r="BO505">
            <v>0</v>
          </cell>
          <cell r="BP505">
            <v>0</v>
          </cell>
          <cell r="BQ505">
            <v>0</v>
          </cell>
          <cell r="BR505">
            <v>0</v>
          </cell>
        </row>
        <row r="506">
          <cell r="B506" t="str">
            <v>6.2-82</v>
          </cell>
          <cell r="F506">
            <v>1</v>
          </cell>
          <cell r="W506">
            <v>0.2334488216647006</v>
          </cell>
          <cell r="X506">
            <v>3.1121317253791188E-2</v>
          </cell>
          <cell r="Z506">
            <v>1</v>
          </cell>
          <cell r="AA506">
            <v>1</v>
          </cell>
          <cell r="AS506">
            <v>219</v>
          </cell>
          <cell r="AU506">
            <v>0</v>
          </cell>
          <cell r="AV506">
            <v>0</v>
          </cell>
          <cell r="AW506">
            <v>0</v>
          </cell>
          <cell r="AX506">
            <v>0</v>
          </cell>
          <cell r="AY506">
            <v>0</v>
          </cell>
          <cell r="AZ506">
            <v>0</v>
          </cell>
          <cell r="BK506">
            <v>219</v>
          </cell>
          <cell r="BM506">
            <v>0</v>
          </cell>
          <cell r="BN506">
            <v>0</v>
          </cell>
          <cell r="BO506">
            <v>0</v>
          </cell>
          <cell r="BP506">
            <v>0</v>
          </cell>
          <cell r="BQ506">
            <v>0</v>
          </cell>
          <cell r="BR506">
            <v>0</v>
          </cell>
        </row>
        <row r="507">
          <cell r="B507" t="str">
            <v>6.2-91</v>
          </cell>
          <cell r="F507">
            <v>1</v>
          </cell>
          <cell r="W507">
            <v>2.263990061054169</v>
          </cell>
          <cell r="X507">
            <v>0.34238380783554506</v>
          </cell>
          <cell r="Z507">
            <v>1</v>
          </cell>
          <cell r="AA507">
            <v>1</v>
          </cell>
          <cell r="AS507">
            <v>239</v>
          </cell>
          <cell r="AU507">
            <v>0</v>
          </cell>
          <cell r="AV507">
            <v>0</v>
          </cell>
          <cell r="AW507">
            <v>0</v>
          </cell>
          <cell r="AX507">
            <v>0</v>
          </cell>
          <cell r="AY507">
            <v>0</v>
          </cell>
          <cell r="AZ507">
            <v>0</v>
          </cell>
          <cell r="BK507">
            <v>239</v>
          </cell>
          <cell r="BM507">
            <v>0</v>
          </cell>
          <cell r="BN507">
            <v>0</v>
          </cell>
          <cell r="BO507">
            <v>0</v>
          </cell>
          <cell r="BP507">
            <v>0</v>
          </cell>
          <cell r="BQ507">
            <v>0</v>
          </cell>
          <cell r="BR507">
            <v>0</v>
          </cell>
        </row>
        <row r="508">
          <cell r="B508" t="str">
            <v>6.2-92</v>
          </cell>
          <cell r="F508">
            <v>1</v>
          </cell>
          <cell r="W508">
            <v>0.31424041775304745</v>
          </cell>
          <cell r="X508">
            <v>5.5722692683808653E-2</v>
          </cell>
          <cell r="Z508">
            <v>1</v>
          </cell>
          <cell r="AA508">
            <v>1</v>
          </cell>
          <cell r="AS508">
            <v>320</v>
          </cell>
          <cell r="AU508">
            <v>0</v>
          </cell>
          <cell r="AV508">
            <v>0</v>
          </cell>
          <cell r="AW508">
            <v>0</v>
          </cell>
          <cell r="AX508">
            <v>0</v>
          </cell>
          <cell r="AY508">
            <v>0</v>
          </cell>
          <cell r="AZ508">
            <v>0</v>
          </cell>
          <cell r="BK508">
            <v>320</v>
          </cell>
          <cell r="BM508">
            <v>0</v>
          </cell>
          <cell r="BN508">
            <v>0</v>
          </cell>
          <cell r="BO508">
            <v>0</v>
          </cell>
          <cell r="BP508">
            <v>0</v>
          </cell>
          <cell r="BQ508">
            <v>0</v>
          </cell>
          <cell r="BR508">
            <v>0</v>
          </cell>
        </row>
        <row r="509">
          <cell r="B509" t="str">
            <v>6.2-93</v>
          </cell>
          <cell r="F509">
            <v>1</v>
          </cell>
          <cell r="W509">
            <v>0.26110308765068974</v>
          </cell>
          <cell r="X509">
            <v>2.4043404720261275E-2</v>
          </cell>
          <cell r="Z509">
            <v>1</v>
          </cell>
          <cell r="AA509">
            <v>1</v>
          </cell>
          <cell r="AS509">
            <v>239</v>
          </cell>
          <cell r="AU509">
            <v>0</v>
          </cell>
          <cell r="AV509">
            <v>0</v>
          </cell>
          <cell r="AW509">
            <v>0</v>
          </cell>
          <cell r="AX509">
            <v>0</v>
          </cell>
          <cell r="AY509">
            <v>0</v>
          </cell>
          <cell r="AZ509">
            <v>0</v>
          </cell>
          <cell r="BK509">
            <v>239</v>
          </cell>
          <cell r="BM509">
            <v>0</v>
          </cell>
          <cell r="BN509">
            <v>0</v>
          </cell>
          <cell r="BO509">
            <v>0</v>
          </cell>
          <cell r="BP509">
            <v>0</v>
          </cell>
          <cell r="BQ509">
            <v>0</v>
          </cell>
          <cell r="BR509">
            <v>0</v>
          </cell>
        </row>
        <row r="513">
          <cell r="B513" t="str">
            <v>※出典１：LCA小委員会HP　単位換算データベース Ver.2.00（2023.5公表）</v>
          </cell>
        </row>
        <row r="514">
          <cell r="B514" t="str">
            <v>※出典２：天石 文､小林 謙介　建築物の新築時における資材のバックグラウンドデータの検討　第１８回日本LCA学会研究発表会講演要旨集（2023年）</v>
          </cell>
        </row>
      </sheetData>
      <sheetData sheetId="14">
        <row r="6">
          <cell r="Z6">
            <v>111</v>
          </cell>
          <cell r="AN6">
            <v>141</v>
          </cell>
        </row>
        <row r="7">
          <cell r="Z7">
            <v>111</v>
          </cell>
          <cell r="AN7">
            <v>141</v>
          </cell>
        </row>
        <row r="8">
          <cell r="Z8">
            <v>111</v>
          </cell>
          <cell r="AN8">
            <v>141</v>
          </cell>
        </row>
        <row r="9">
          <cell r="Z9">
            <v>0</v>
          </cell>
          <cell r="AN9">
            <v>0</v>
          </cell>
        </row>
        <row r="10">
          <cell r="Z10">
            <v>0</v>
          </cell>
          <cell r="AN10">
            <v>0</v>
          </cell>
        </row>
        <row r="11">
          <cell r="Z11">
            <v>421</v>
          </cell>
          <cell r="AN11">
            <v>441</v>
          </cell>
        </row>
        <row r="12">
          <cell r="Z12">
            <v>423</v>
          </cell>
          <cell r="AN12">
            <v>433</v>
          </cell>
        </row>
        <row r="13">
          <cell r="Z13">
            <v>422</v>
          </cell>
          <cell r="AN13">
            <v>432</v>
          </cell>
        </row>
        <row r="14">
          <cell r="Z14">
            <v>423</v>
          </cell>
          <cell r="AN14">
            <v>433</v>
          </cell>
        </row>
        <row r="15">
          <cell r="Z15">
            <v>0</v>
          </cell>
          <cell r="AN15">
            <v>0</v>
          </cell>
        </row>
        <row r="16">
          <cell r="Z16">
            <v>621</v>
          </cell>
          <cell r="AN16">
            <v>644</v>
          </cell>
        </row>
        <row r="17">
          <cell r="Z17">
            <v>621</v>
          </cell>
          <cell r="AN17">
            <v>433</v>
          </cell>
        </row>
        <row r="18">
          <cell r="Z18">
            <v>621</v>
          </cell>
          <cell r="AN18">
            <v>433</v>
          </cell>
        </row>
        <row r="19">
          <cell r="Z19">
            <v>621</v>
          </cell>
          <cell r="AN19">
            <v>643</v>
          </cell>
        </row>
        <row r="20">
          <cell r="Z20">
            <v>612</v>
          </cell>
          <cell r="AN20">
            <v>0</v>
          </cell>
        </row>
        <row r="21">
          <cell r="Z21">
            <v>621</v>
          </cell>
          <cell r="AN21">
            <v>642</v>
          </cell>
        </row>
        <row r="22">
          <cell r="Z22">
            <v>621</v>
          </cell>
          <cell r="AN22">
            <v>0</v>
          </cell>
        </row>
        <row r="23">
          <cell r="Z23">
            <v>621</v>
          </cell>
          <cell r="AN23">
            <v>631</v>
          </cell>
        </row>
        <row r="24">
          <cell r="Z24">
            <v>621</v>
          </cell>
          <cell r="AN24">
            <v>0</v>
          </cell>
        </row>
        <row r="25">
          <cell r="Z25">
            <v>621</v>
          </cell>
          <cell r="AN25">
            <v>0</v>
          </cell>
        </row>
        <row r="26">
          <cell r="Z26">
            <v>621</v>
          </cell>
          <cell r="AN26">
            <v>433</v>
          </cell>
        </row>
        <row r="27">
          <cell r="Z27">
            <v>0</v>
          </cell>
          <cell r="AN27">
            <v>0</v>
          </cell>
        </row>
        <row r="28">
          <cell r="Z28">
            <v>721</v>
          </cell>
          <cell r="AN28">
            <v>731</v>
          </cell>
        </row>
        <row r="29">
          <cell r="Z29">
            <v>721</v>
          </cell>
          <cell r="AN29">
            <v>731</v>
          </cell>
        </row>
        <row r="30">
          <cell r="Z30">
            <v>721</v>
          </cell>
          <cell r="AN30">
            <v>731</v>
          </cell>
        </row>
        <row r="31">
          <cell r="Z31">
            <v>721</v>
          </cell>
          <cell r="AN31">
            <v>741</v>
          </cell>
        </row>
        <row r="32">
          <cell r="Z32">
            <v>721</v>
          </cell>
          <cell r="AN32">
            <v>742</v>
          </cell>
        </row>
        <row r="33">
          <cell r="Z33">
            <v>721</v>
          </cell>
          <cell r="AN33">
            <v>631</v>
          </cell>
        </row>
        <row r="34">
          <cell r="Z34">
            <v>721</v>
          </cell>
          <cell r="AN34">
            <v>731</v>
          </cell>
        </row>
        <row r="35">
          <cell r="Z35">
            <v>0</v>
          </cell>
          <cell r="AN35">
            <v>0</v>
          </cell>
        </row>
        <row r="36">
          <cell r="Z36">
            <v>521</v>
          </cell>
          <cell r="AN36">
            <v>541</v>
          </cell>
        </row>
        <row r="37">
          <cell r="Z37">
            <v>521</v>
          </cell>
          <cell r="AN37">
            <v>541</v>
          </cell>
        </row>
        <row r="38">
          <cell r="Z38">
            <v>521</v>
          </cell>
          <cell r="AN38">
            <v>541</v>
          </cell>
        </row>
        <row r="39">
          <cell r="Z39">
            <v>521</v>
          </cell>
          <cell r="AN39">
            <v>541</v>
          </cell>
        </row>
        <row r="40">
          <cell r="Z40">
            <v>521</v>
          </cell>
          <cell r="AN40">
            <v>542</v>
          </cell>
        </row>
        <row r="41">
          <cell r="Z41">
            <v>521</v>
          </cell>
          <cell r="AN41">
            <v>541</v>
          </cell>
        </row>
        <row r="42">
          <cell r="Z42">
            <v>521</v>
          </cell>
          <cell r="AN42">
            <v>543</v>
          </cell>
        </row>
        <row r="43">
          <cell r="Z43">
            <v>521</v>
          </cell>
          <cell r="AN43">
            <v>533</v>
          </cell>
        </row>
        <row r="44">
          <cell r="Z44">
            <v>521</v>
          </cell>
          <cell r="AN44">
            <v>532</v>
          </cell>
        </row>
        <row r="45">
          <cell r="Z45">
            <v>521</v>
          </cell>
          <cell r="AN45">
            <v>531</v>
          </cell>
        </row>
        <row r="46">
          <cell r="Z46">
            <v>0</v>
          </cell>
          <cell r="AN46">
            <v>0</v>
          </cell>
        </row>
        <row r="47">
          <cell r="Z47">
            <v>721</v>
          </cell>
          <cell r="AN47">
            <v>731</v>
          </cell>
        </row>
        <row r="48">
          <cell r="Z48">
            <v>0</v>
          </cell>
          <cell r="AN48">
            <v>0</v>
          </cell>
        </row>
        <row r="49">
          <cell r="Z49">
            <v>0</v>
          </cell>
          <cell r="AN49">
            <v>0</v>
          </cell>
        </row>
        <row r="50">
          <cell r="Z50">
            <v>212</v>
          </cell>
          <cell r="AN50">
            <v>241</v>
          </cell>
        </row>
        <row r="51">
          <cell r="Z51">
            <v>212</v>
          </cell>
          <cell r="AN51">
            <v>241</v>
          </cell>
        </row>
        <row r="52">
          <cell r="Z52">
            <v>212</v>
          </cell>
          <cell r="AN52">
            <v>241</v>
          </cell>
        </row>
        <row r="53">
          <cell r="Z53">
            <v>0</v>
          </cell>
          <cell r="AN53">
            <v>0</v>
          </cell>
        </row>
        <row r="54">
          <cell r="Z54">
            <v>622</v>
          </cell>
          <cell r="AN54">
            <v>641</v>
          </cell>
        </row>
        <row r="55">
          <cell r="Z55">
            <v>622</v>
          </cell>
          <cell r="AN55">
            <v>433</v>
          </cell>
        </row>
        <row r="56">
          <cell r="Z56">
            <v>0</v>
          </cell>
          <cell r="AN56">
            <v>0</v>
          </cell>
        </row>
        <row r="57">
          <cell r="Z57">
            <v>721</v>
          </cell>
          <cell r="AN57">
            <v>731</v>
          </cell>
        </row>
        <row r="58">
          <cell r="Z58">
            <v>0</v>
          </cell>
          <cell r="AN58">
            <v>0</v>
          </cell>
        </row>
        <row r="59">
          <cell r="Z59">
            <v>521</v>
          </cell>
          <cell r="AN59">
            <v>0</v>
          </cell>
        </row>
        <row r="60">
          <cell r="Z60">
            <v>0</v>
          </cell>
          <cell r="AN60">
            <v>0</v>
          </cell>
        </row>
        <row r="61">
          <cell r="Z61">
            <v>322</v>
          </cell>
          <cell r="AN61">
            <v>342</v>
          </cell>
        </row>
        <row r="62">
          <cell r="Z62">
            <v>322</v>
          </cell>
          <cell r="AN62">
            <v>342</v>
          </cell>
        </row>
        <row r="63">
          <cell r="Z63">
            <v>322</v>
          </cell>
          <cell r="AN63">
            <v>341</v>
          </cell>
        </row>
        <row r="64">
          <cell r="Z64">
            <v>322</v>
          </cell>
          <cell r="AN64">
            <v>331</v>
          </cell>
        </row>
        <row r="65">
          <cell r="Z65">
            <v>0</v>
          </cell>
          <cell r="AN65">
            <v>0</v>
          </cell>
        </row>
        <row r="66">
          <cell r="Z66">
            <v>821</v>
          </cell>
          <cell r="AN66">
            <v>731</v>
          </cell>
        </row>
        <row r="67">
          <cell r="Z67">
            <v>821</v>
          </cell>
          <cell r="AN67">
            <v>841</v>
          </cell>
        </row>
        <row r="68">
          <cell r="Z68">
            <v>821</v>
          </cell>
          <cell r="AN68">
            <v>731</v>
          </cell>
        </row>
        <row r="69">
          <cell r="Z69">
            <v>0</v>
          </cell>
          <cell r="AN69">
            <v>0</v>
          </cell>
        </row>
        <row r="70">
          <cell r="Z70">
            <v>921</v>
          </cell>
          <cell r="AN70">
            <v>731</v>
          </cell>
        </row>
        <row r="71">
          <cell r="Z71">
            <v>921</v>
          </cell>
          <cell r="AN71">
            <v>731</v>
          </cell>
        </row>
        <row r="72">
          <cell r="Z72">
            <v>0</v>
          </cell>
          <cell r="AN72">
            <v>0</v>
          </cell>
        </row>
        <row r="73">
          <cell r="Z73">
            <v>1011</v>
          </cell>
          <cell r="AN73">
            <v>1041</v>
          </cell>
        </row>
        <row r="74">
          <cell r="Z74">
            <v>1011</v>
          </cell>
          <cell r="AN74">
            <v>0</v>
          </cell>
        </row>
      </sheetData>
      <sheetData sheetId="15" refreshError="1"/>
      <sheetData sheetId="16">
        <row r="12">
          <cell r="AF12" t="str">
            <v>対策案</v>
          </cell>
        </row>
        <row r="13">
          <cell r="AF13" t="str">
            <v>ＬＣ</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 val="部屋別コスト_一覧表"/>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高層マンション"/>
      <sheetName val="クリオ（明和地所）"/>
      <sheetName val="コスモスイニシア"/>
      <sheetName val="ゴールドクレスト"/>
      <sheetName val="東京建物"/>
      <sheetName val="タカラレーベン "/>
      <sheetName val="日本総合地所"/>
      <sheetName val="フージャス"/>
      <sheetName val="プロパスト"/>
      <sheetName val="ジョイントコーポ"/>
      <sheetName val="三菱地所"/>
      <sheetName val="大京"/>
      <sheetName val="野村不動産"/>
      <sheetName val="伊藤忠都市"/>
      <sheetName val="扶桑レクセル"/>
      <sheetName val="双日"/>
      <sheetName val="藤和"/>
      <sheetName val="新日鉄都市"/>
      <sheetName val="三菱商事"/>
      <sheetName val="ランドコム"/>
      <sheetName val="日本エスリード"/>
      <sheetName val="大栄不動産"/>
      <sheetName val="新日本建物"/>
      <sheetName val="首都圏不燃公社"/>
      <sheetName val="東急"/>
      <sheetName val="大和システム"/>
      <sheetName val="オリックス"/>
      <sheetName val="ユウシュウコープ"/>
      <sheetName val="興和不動産株式会社"/>
      <sheetName val="積水ハウス"/>
      <sheetName val="㈱ｱｰﾄﾊｳｼﾞﾝｸﾞ"/>
      <sheetName val="DATA"/>
      <sheetName val="タカラレーベン"/>
      <sheetName val="レクセル"/>
      <sheetName val="タカラレーベン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C1" t="str">
            <v>給湯能力</v>
          </cell>
          <cell r="K1" t="str">
            <v>ﾊﾞﾙｺﾆｰSK</v>
          </cell>
          <cell r="U1" t="str">
            <v>TES</v>
          </cell>
          <cell r="W1" t="str">
            <v>格納箱</v>
          </cell>
          <cell r="Y1" t="str">
            <v>雨水処理</v>
          </cell>
        </row>
        <row r="2">
          <cell r="C2" t="str">
            <v>24号ﾌﾙｵｰﾄ</v>
          </cell>
          <cell r="K2" t="str">
            <v>なし</v>
          </cell>
          <cell r="U2" t="str">
            <v>あり(床暖･ﾊﾞｽ乾)</v>
          </cell>
          <cell r="W2" t="str">
            <v>SUS製</v>
          </cell>
          <cell r="Y2" t="str">
            <v>浸透</v>
          </cell>
        </row>
        <row r="3">
          <cell r="C3" t="str">
            <v>20号ﾌﾙｵｰﾄ</v>
          </cell>
          <cell r="K3" t="str">
            <v>あり</v>
          </cell>
          <cell r="U3" t="str">
            <v>あり(床暖)</v>
          </cell>
          <cell r="W3" t="str">
            <v>鋼板製</v>
          </cell>
          <cell r="Y3" t="str">
            <v>雨水貯留槽</v>
          </cell>
        </row>
        <row r="4">
          <cell r="C4" t="str">
            <v>24号ｾﾐｵｰﾄ</v>
          </cell>
          <cell r="U4" t="str">
            <v>あり(ﾊﾞｽ乾)</v>
          </cell>
          <cell r="Y4" t="str">
            <v>浸透+雨水貯留槽</v>
          </cell>
        </row>
        <row r="5">
          <cell r="C5" t="str">
            <v>20号ｾﾐｵｰﾄ</v>
          </cell>
          <cell r="U5" t="str">
            <v>なし</v>
          </cell>
        </row>
        <row r="6">
          <cell r="C6" t="str">
            <v>20号給湯専用</v>
          </cell>
        </row>
        <row r="7">
          <cell r="C7" t="str">
            <v>16号給湯専用</v>
          </cell>
        </row>
        <row r="8">
          <cell r="C8" t="str">
            <v>460Lﾌﾙｵｰﾄ</v>
          </cell>
        </row>
        <row r="9">
          <cell r="C9" t="str">
            <v>370Lﾌﾙｵｰﾄ</v>
          </cell>
        </row>
        <row r="10">
          <cell r="C10" t="str">
            <v>300Lﾌﾙｵｰﾄ</v>
          </cell>
        </row>
        <row r="11">
          <cell r="C11" t="str">
            <v>460Lｾﾐｵｰﾄ</v>
          </cell>
        </row>
        <row r="12">
          <cell r="C12" t="str">
            <v>370Lｾﾐｵｰﾄ</v>
          </cell>
        </row>
        <row r="13">
          <cell r="C13" t="str">
            <v>460L給湯専用</v>
          </cell>
        </row>
        <row r="14">
          <cell r="C14" t="str">
            <v>370L給湯専用</v>
          </cell>
        </row>
      </sheetData>
      <sheetData sheetId="32" refreshError="1"/>
      <sheetData sheetId="33" refreshError="1"/>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物件"/>
      <sheetName val="高層マンション "/>
      <sheetName val="㈱ｱｰﾄﾊｳｼﾞﾝｸﾞ"/>
      <sheetName val="ｱﾙｷﾌｫﾙﾏ(有)"/>
      <sheetName val="旭化成"/>
      <sheetName val="荒川建設工業(ｺﾞｰﾙﾄﾞｸﾚｽﾄ)"/>
      <sheetName val="伊藤忠都市"/>
      <sheetName val="ｴﾌ・ｼﾞｪｰ・ﾈｸｽﾄ"/>
      <sheetName val="㈱太田"/>
      <sheetName val="小田急"/>
      <sheetName val="オリックス"/>
      <sheetName val="近鉄不動産"/>
      <sheetName val="阪急不動産"/>
      <sheetName val="クリオ（明和地所）"/>
      <sheetName val="公団"/>
      <sheetName val="興和不動産株式会社"/>
      <sheetName val="コスモスイニシア "/>
      <sheetName val="ゴールドクレスト"/>
      <sheetName val="ｻﾝｹｲﾋﾞﾙ"/>
      <sheetName val="サンシティ"/>
      <sheetName val="首都圏不燃公社"/>
      <sheetName val="ジョイントコーポ "/>
      <sheetName val="章栄不動産"/>
      <sheetName val="JR東日本ﾘﾃｰﾙﾈｯﾄ"/>
      <sheetName val="新日鉄都市"/>
      <sheetName val="新日本建物"/>
      <sheetName val="秀明学園"/>
      <sheetName val="住友不動産"/>
      <sheetName val="住友不動産＋東急不動産"/>
      <sheetName val="住友商事"/>
      <sheetName val="積水ハウス"/>
      <sheetName val="双日"/>
      <sheetName val="タカラレーベン"/>
      <sheetName val="大京"/>
      <sheetName val="大栄不動産"/>
      <sheetName val="大和ﾊｳｽ"/>
      <sheetName val="東急ﾘﾛｹｰｼｮﾝ"/>
      <sheetName val="東急"/>
      <sheetName val="東京建物"/>
      <sheetName val="東邦ﾊｳｼﾞﾝｸﾞ"/>
      <sheetName val="藤和"/>
      <sheetName val="中央不動産"/>
      <sheetName val="日本エスリード"/>
      <sheetName val="ﾅｲｽ㈱"/>
      <sheetName val="野村不動産"/>
      <sheetName val="日本綜合地所"/>
      <sheetName val="㈱ﾌｼﾞｸﾗ"/>
      <sheetName val="フージャス"/>
      <sheetName val="扶桑レクセル"/>
      <sheetName val="プロパスト"/>
      <sheetName val="ﾎﾝﾀﾞ開発"/>
      <sheetName val="丸紅"/>
      <sheetName val="三浦印刷㈱"/>
      <sheetName val="三菱地所"/>
      <sheetName val="三菱商事"/>
      <sheetName val="大和システム"/>
      <sheetName val="三井不動産"/>
      <sheetName val="三井ﾎｰﾑ"/>
      <sheetName val="ﾓﾘﾓﾄ"/>
      <sheetName val="ユウシュウコープ"/>
      <sheetName val="ランドコム"/>
      <sheetName val="菱重ｴｽﾃｰﾄ"/>
      <sheetName val="有楽土地"/>
      <sheetName val="個人(中村政春)"/>
      <sheetName val="個人（安藤熔断工業）"/>
      <sheetName val="㈱中央産業"/>
      <sheetName val="ｽﾀｰﾌｨｰﾙﾄﾞ"/>
      <sheetName val="三洋ﾎｰﾑｽﾞ"/>
      <sheetName val="NTT都市開発"/>
      <sheetName val="関東財務局"/>
      <sheetName val="個人"/>
      <sheetName val="DATA"/>
      <sheetName val="高層マンション_"/>
      <sheetName val="コスモスイニシア_"/>
      <sheetName val="ジョイントコーポ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給水方式</v>
          </cell>
          <cell r="B1" t="str">
            <v>住戸内給水・給湯</v>
          </cell>
          <cell r="C1" t="str">
            <v>給湯能力</v>
          </cell>
          <cell r="D1" t="str">
            <v>給湯箇所</v>
          </cell>
          <cell r="E1" t="str">
            <v>排水竪管管材</v>
          </cell>
          <cell r="F1" t="str">
            <v>ﾃﾞｨｽﾎﾟｰｻﾞｰ</v>
          </cell>
          <cell r="G1" t="str">
            <v>遮音ｼｰﾄ箇所</v>
          </cell>
          <cell r="H1" t="str">
            <v>給湯熱源</v>
          </cell>
          <cell r="I1" t="str">
            <v>ｶﾞｽ設備</v>
          </cell>
          <cell r="J1" t="str">
            <v>ﾄｲﾚ手洗</v>
          </cell>
          <cell r="K1" t="str">
            <v>ﾊﾞﾙｺﾆｰSK</v>
          </cell>
          <cell r="L1" t="str">
            <v>消防特例</v>
          </cell>
          <cell r="M1" t="str">
            <v>空調実装</v>
          </cell>
          <cell r="N1" t="str">
            <v>床暖</v>
          </cell>
          <cell r="O1" t="str">
            <v>ﾚﾝｼﾞﾌｰﾄﾞ</v>
          </cell>
          <cell r="P1" t="str">
            <v>ﾊﾞｽ乾</v>
          </cell>
          <cell r="S1" t="str">
            <v>ﾍﾞﾝﾄｷｬｯﾌﾟ</v>
          </cell>
          <cell r="U1" t="str">
            <v>TES</v>
          </cell>
          <cell r="V1" t="str">
            <v>消防設備</v>
          </cell>
          <cell r="W1" t="str">
            <v>格納箱</v>
          </cell>
          <cell r="X1" t="str">
            <v>換気</v>
          </cell>
          <cell r="Y1" t="str">
            <v>雨水処理</v>
          </cell>
          <cell r="Z1" t="str">
            <v>ﾐｽﾄｻｳﾅ</v>
          </cell>
        </row>
        <row r="2">
          <cell r="A2" t="str">
            <v>受水槽+加圧P</v>
          </cell>
          <cell r="B2" t="str">
            <v>先分岐(床)</v>
          </cell>
          <cell r="C2" t="str">
            <v>24号ﾌﾙｵｰﾄ</v>
          </cell>
          <cell r="D2" t="str">
            <v>3ヶ所</v>
          </cell>
          <cell r="E2" t="str">
            <v>DVLP</v>
          </cell>
          <cell r="F2" t="str">
            <v>あり(自動給水)</v>
          </cell>
          <cell r="G2" t="str">
            <v>竪管全て</v>
          </cell>
          <cell r="H2" t="str">
            <v>ｶﾞｽ式</v>
          </cell>
          <cell r="I2" t="str">
            <v>都市ｶﾞｽ</v>
          </cell>
          <cell r="J2" t="str">
            <v>なし</v>
          </cell>
          <cell r="K2" t="str">
            <v>なし</v>
          </cell>
          <cell r="L2" t="str">
            <v>非適応</v>
          </cell>
          <cell r="M2" t="str">
            <v>なし</v>
          </cell>
          <cell r="N2" t="str">
            <v>温水式(TES)</v>
          </cell>
          <cell r="O2" t="str">
            <v>建築工事</v>
          </cell>
          <cell r="P2" t="str">
            <v>温水式(TES)</v>
          </cell>
          <cell r="S2" t="str">
            <v>標準型</v>
          </cell>
          <cell r="U2" t="str">
            <v>あり(床暖･ﾊﾞｽ乾)</v>
          </cell>
          <cell r="V2" t="str">
            <v>連結送水管</v>
          </cell>
          <cell r="W2" t="str">
            <v>SUS製</v>
          </cell>
          <cell r="X2" t="str">
            <v>ﾊﾞｽ乾(3室)</v>
          </cell>
          <cell r="Y2" t="str">
            <v>浸透</v>
          </cell>
          <cell r="Z2" t="str">
            <v>なし</v>
          </cell>
        </row>
        <row r="3">
          <cell r="A3" t="str">
            <v>増圧P</v>
          </cell>
          <cell r="B3" t="str">
            <v>先分岐(天井)</v>
          </cell>
          <cell r="C3" t="str">
            <v>20号ﾌﾙｵｰﾄ</v>
          </cell>
          <cell r="D3" t="str">
            <v>4ヶ所</v>
          </cell>
          <cell r="E3" t="str">
            <v>耐火二層管</v>
          </cell>
          <cell r="F3" t="str">
            <v>あり(手動給水)</v>
          </cell>
          <cell r="G3" t="str">
            <v>住戸に面する竪管</v>
          </cell>
          <cell r="H3" t="str">
            <v>ｶﾞｽ式(潜熱回収)</v>
          </cell>
          <cell r="I3" t="str">
            <v>LPｶﾞｽ</v>
          </cell>
          <cell r="J3" t="str">
            <v>あり</v>
          </cell>
          <cell r="K3" t="str">
            <v>あり</v>
          </cell>
          <cell r="L3" t="str">
            <v>2方向避難開放</v>
          </cell>
          <cell r="M3" t="str">
            <v>あり</v>
          </cell>
          <cell r="N3" t="str">
            <v>電気式</v>
          </cell>
          <cell r="O3" t="str">
            <v>同時給排(建)</v>
          </cell>
          <cell r="P3" t="str">
            <v>電気式</v>
          </cell>
          <cell r="S3" t="str">
            <v>防音型</v>
          </cell>
          <cell r="U3" t="str">
            <v>あり(床暖)</v>
          </cell>
          <cell r="V3" t="str">
            <v>屋内消火栓</v>
          </cell>
          <cell r="W3" t="str">
            <v>鋼板製</v>
          </cell>
          <cell r="X3" t="str">
            <v>ﾊﾞｽ乾(2室)+ﾄｲﾚ単独</v>
          </cell>
          <cell r="Y3" t="str">
            <v>雨水貯留槽</v>
          </cell>
          <cell r="Z3" t="str">
            <v>あり</v>
          </cell>
        </row>
        <row r="4">
          <cell r="B4" t="str">
            <v>ｻﾔ管ﾍｯﾀﾞｰ(床)</v>
          </cell>
          <cell r="C4" t="str">
            <v>24号ｾﾐｵｰﾄ</v>
          </cell>
          <cell r="E4" t="str">
            <v>CIP</v>
          </cell>
          <cell r="F4" t="str">
            <v>なし</v>
          </cell>
          <cell r="H4" t="str">
            <v>電気式(ｴｺｷｭｰﾄ)</v>
          </cell>
          <cell r="I4" t="str">
            <v>ｵｰﾙ電化</v>
          </cell>
          <cell r="L4" t="str">
            <v>2方向避難開放</v>
          </cell>
          <cell r="N4" t="str">
            <v>温水式</v>
          </cell>
          <cell r="P4" t="str">
            <v>温水式</v>
          </cell>
          <cell r="U4" t="str">
            <v>あり(ﾊﾞｽ乾)</v>
          </cell>
          <cell r="V4" t="str">
            <v>一般SP</v>
          </cell>
          <cell r="Y4" t="str">
            <v>浸透+雨水貯留槽</v>
          </cell>
        </row>
        <row r="5">
          <cell r="B5" t="str">
            <v>ｻﾔ管ﾍｯﾀﾞｰ(天井)</v>
          </cell>
          <cell r="C5" t="str">
            <v>20号ｾﾐｵｰﾄ</v>
          </cell>
          <cell r="L5" t="str">
            <v>開放</v>
          </cell>
          <cell r="N5" t="str">
            <v>なし</v>
          </cell>
          <cell r="U5" t="str">
            <v>なし</v>
          </cell>
          <cell r="V5" t="str">
            <v>住戸SP</v>
          </cell>
        </row>
        <row r="6">
          <cell r="C6" t="str">
            <v>20号給湯専用</v>
          </cell>
          <cell r="L6" t="str">
            <v>非開放</v>
          </cell>
          <cell r="V6" t="str">
            <v>採水口</v>
          </cell>
        </row>
        <row r="7">
          <cell r="C7" t="str">
            <v>16号給湯専用</v>
          </cell>
        </row>
        <row r="8">
          <cell r="C8" t="str">
            <v>460Lﾌﾙｵｰﾄ</v>
          </cell>
        </row>
        <row r="9">
          <cell r="C9" t="str">
            <v>370Lﾌﾙｵｰﾄ</v>
          </cell>
        </row>
        <row r="10">
          <cell r="C10" t="str">
            <v>300Lﾌﾙｵｰﾄ</v>
          </cell>
        </row>
        <row r="11">
          <cell r="C11" t="str">
            <v>460Lｾﾐｵｰﾄ</v>
          </cell>
        </row>
        <row r="12">
          <cell r="C12" t="str">
            <v>370Lｾﾐｵｰﾄ</v>
          </cell>
        </row>
        <row r="13">
          <cell r="C13" t="str">
            <v>460L給湯専用</v>
          </cell>
        </row>
        <row r="14">
          <cell r="C14" t="str">
            <v>370L給湯専用</v>
          </cell>
        </row>
      </sheetData>
      <sheetData sheetId="72"/>
      <sheetData sheetId="73"/>
      <sheetData sheetId="7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係数一覧表"/>
      <sheetName val="説明・空調①"/>
      <sheetName val="説明・空調②"/>
      <sheetName val="説明・空調③"/>
      <sheetName val="説明・空調④"/>
      <sheetName val="60101"/>
      <sheetName val="60102"/>
      <sheetName val="60103"/>
      <sheetName val="60104"/>
      <sheetName val="60105"/>
      <sheetName val="60201"/>
      <sheetName val="60202"/>
      <sheetName val="60203"/>
      <sheetName val="60204"/>
      <sheetName val="60205"/>
      <sheetName val="60301"/>
      <sheetName val="60302"/>
      <sheetName val="60303"/>
      <sheetName val="60401"/>
      <sheetName val="60402"/>
      <sheetName val="60501"/>
      <sheetName val="60502"/>
      <sheetName val="60503"/>
      <sheetName val="60504"/>
      <sheetName val="60505"/>
      <sheetName val="60506"/>
      <sheetName val="60507"/>
      <sheetName val="60508"/>
      <sheetName val="60509"/>
      <sheetName val="60601"/>
      <sheetName val="60602"/>
      <sheetName val="60603"/>
      <sheetName val="60701"/>
      <sheetName val="60702"/>
      <sheetName val="60703"/>
      <sheetName val="60704"/>
      <sheetName val="60705"/>
      <sheetName val="60706"/>
      <sheetName val="60801"/>
      <sheetName val="60802"/>
      <sheetName val="60803"/>
      <sheetName val="60804"/>
      <sheetName val="60901"/>
      <sheetName val="61001"/>
      <sheetName val="61101"/>
      <sheetName val="61102"/>
      <sheetName val="61103"/>
      <sheetName val="61104"/>
      <sheetName val="61105"/>
      <sheetName val="61106"/>
      <sheetName val="61107"/>
      <sheetName val="61108"/>
      <sheetName val="61109"/>
      <sheetName val="61110"/>
      <sheetName val="61111"/>
      <sheetName val="61112"/>
      <sheetName val="61113"/>
      <sheetName val="61114"/>
      <sheetName val="61115"/>
      <sheetName val="61201"/>
      <sheetName val="61202"/>
      <sheetName val="61203"/>
      <sheetName val="61204"/>
      <sheetName val="61301"/>
      <sheetName val="61302"/>
      <sheetName val="61303"/>
      <sheetName val="61304"/>
      <sheetName val="61305"/>
      <sheetName val="61306"/>
      <sheetName val="61307"/>
      <sheetName val="61401"/>
      <sheetName val="61402"/>
      <sheetName val="61403"/>
      <sheetName val="61404"/>
      <sheetName val="61405"/>
      <sheetName val="61501"/>
      <sheetName val="61502"/>
      <sheetName val="61503"/>
      <sheetName val="61504"/>
      <sheetName val="61505"/>
      <sheetName val="61506"/>
      <sheetName val="61507"/>
      <sheetName val="61508"/>
      <sheetName val="61509"/>
      <sheetName val="61510"/>
      <sheetName val="61511"/>
      <sheetName val="61512"/>
      <sheetName val="61513"/>
      <sheetName val="61514"/>
      <sheetName val="61515"/>
      <sheetName val="61516"/>
      <sheetName val="61517"/>
      <sheetName val="61518"/>
      <sheetName val="61519"/>
      <sheetName val="61520"/>
      <sheetName val="61521"/>
      <sheetName val="61601"/>
      <sheetName val="61602"/>
      <sheetName val="61603"/>
      <sheetName val="61701"/>
      <sheetName val="61702"/>
      <sheetName val="61703"/>
      <sheetName val="61704"/>
      <sheetName val="61705"/>
      <sheetName val="61706"/>
      <sheetName val="61801"/>
      <sheetName val="61802"/>
      <sheetName val="61803"/>
      <sheetName val="61804"/>
      <sheetName val="61901"/>
      <sheetName val="61902"/>
      <sheetName val="61903"/>
      <sheetName val="61904"/>
      <sheetName val="61905"/>
      <sheetName val="61906"/>
      <sheetName val="61907"/>
      <sheetName val="62001"/>
      <sheetName val="62002"/>
      <sheetName val="62003"/>
      <sheetName val="62004"/>
      <sheetName val="62005"/>
      <sheetName val="62006"/>
      <sheetName val="62007"/>
      <sheetName val="62101"/>
      <sheetName val="62102"/>
      <sheetName val="62103"/>
      <sheetName val="機器価格"/>
      <sheetName val="設備基本ﾃﾞｰﾀ"/>
      <sheetName val="搬入補正率"/>
      <sheetName val="価格変動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
      <sheetName val="設2"/>
      <sheetName val="表紙"/>
      <sheetName val="依1"/>
      <sheetName val="依2"/>
      <sheetName val="依3"/>
      <sheetName val="依4"/>
      <sheetName val="依5"/>
      <sheetName val="依6"/>
      <sheetName val="依7"/>
      <sheetName val="依8"/>
      <sheetName val="依9"/>
      <sheetName val="依10"/>
      <sheetName val="業者金額入力"/>
      <sheetName val="比較"/>
      <sheetName val="掛率"/>
      <sheetName val="見積変更履歴"/>
      <sheetName val="引継"/>
      <sheetName val="業者配布用"/>
      <sheetName val="項目比較（給）"/>
      <sheetName val="項目比較（空）"/>
      <sheetName val="質疑"/>
      <sheetName val="計算用紙"/>
      <sheetName val="最終ﾁｪｯｸｼｰﾄ"/>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A2" t="str">
            <v>業者リスト</v>
          </cell>
          <cell r="C2" t="str">
            <v>概算有無</v>
          </cell>
          <cell r="D2" t="str">
            <v>見積形態</v>
          </cell>
          <cell r="E2" t="str">
            <v>図面</v>
          </cell>
          <cell r="F2" t="str">
            <v>VE</v>
          </cell>
          <cell r="H2" t="str">
            <v>構造</v>
          </cell>
          <cell r="J2" t="str">
            <v>担当者</v>
          </cell>
        </row>
        <row r="3">
          <cell r="A3" t="str">
            <v>暁建設工業株式会社</v>
          </cell>
          <cell r="C3" t="str">
            <v>概算有</v>
          </cell>
          <cell r="D3" t="str">
            <v>特命</v>
          </cell>
          <cell r="E3" t="str">
            <v>要図面返却</v>
          </cell>
          <cell r="F3" t="str">
            <v>VE有り</v>
          </cell>
          <cell r="H3" t="str">
            <v>ＲＣ</v>
          </cell>
          <cell r="J3" t="str">
            <v>若目田</v>
          </cell>
        </row>
        <row r="4">
          <cell r="A4" t="str">
            <v>株式会社朝日工業社</v>
          </cell>
          <cell r="C4" t="str">
            <v>概算無</v>
          </cell>
          <cell r="D4" t="str">
            <v>競争</v>
          </cell>
          <cell r="H4" t="str">
            <v>Ｓ</v>
          </cell>
          <cell r="J4" t="str">
            <v>神崎</v>
          </cell>
        </row>
        <row r="5">
          <cell r="A5" t="str">
            <v>株式会社旭ｼﾝｸﾛﾃｯｸ</v>
          </cell>
          <cell r="H5" t="str">
            <v>ＳＲＣ</v>
          </cell>
          <cell r="J5" t="str">
            <v>佐野</v>
          </cell>
        </row>
        <row r="6">
          <cell r="A6" t="str">
            <v>足立工業株式会社</v>
          </cell>
          <cell r="J6" t="str">
            <v>大澤</v>
          </cell>
        </row>
        <row r="7">
          <cell r="A7" t="str">
            <v>淡島空調株式会社</v>
          </cell>
          <cell r="J7" t="str">
            <v>山石</v>
          </cell>
        </row>
        <row r="8">
          <cell r="A8" t="str">
            <v>飯島工業株式会社</v>
          </cell>
        </row>
        <row r="9">
          <cell r="A9" t="str">
            <v>池田暖房工業株式会社</v>
          </cell>
        </row>
        <row r="10">
          <cell r="A10" t="str">
            <v>株式会社　市川工業所</v>
          </cell>
        </row>
        <row r="11">
          <cell r="A11" t="str">
            <v>ｲﾁｺｰ工業株式会社</v>
          </cell>
        </row>
        <row r="12">
          <cell r="A12" t="str">
            <v>岩原産業株式会社</v>
          </cell>
        </row>
        <row r="13">
          <cell r="A13" t="str">
            <v>荏原実業株式会社</v>
          </cell>
        </row>
        <row r="14">
          <cell r="A14" t="str">
            <v>ｴﾙｺﾞﾃｯｸ株式会社</v>
          </cell>
        </row>
        <row r="15">
          <cell r="A15" t="str">
            <v>大坪電気</v>
          </cell>
        </row>
        <row r="16">
          <cell r="A16" t="str">
            <v>株式会社　大西設備</v>
          </cell>
        </row>
        <row r="17">
          <cell r="A17" t="str">
            <v>大橋ｴｱｼｽﾃﾑ株式会社</v>
          </cell>
        </row>
        <row r="18">
          <cell r="A18" t="str">
            <v>小田急設備株式会社</v>
          </cell>
        </row>
        <row r="19">
          <cell r="A19" t="str">
            <v>株式会社　金長設備工業</v>
          </cell>
        </row>
        <row r="20">
          <cell r="A20" t="str">
            <v>川崎設備工業株式会社</v>
          </cell>
        </row>
        <row r="21">
          <cell r="A21" t="str">
            <v>川本工業株式会社</v>
          </cell>
        </row>
        <row r="22">
          <cell r="A22" t="str">
            <v>環境装備株式会社</v>
          </cell>
        </row>
        <row r="23">
          <cell r="A23" t="str">
            <v>株式会社関工ﾌｧｼﾘﾃｨｰｽﾞ</v>
          </cell>
        </row>
        <row r="24">
          <cell r="A24" t="str">
            <v>株式会社　関電工</v>
          </cell>
        </row>
        <row r="25">
          <cell r="A25" t="str">
            <v>関東冷機株式会社</v>
          </cell>
        </row>
        <row r="26">
          <cell r="A26" t="str">
            <v>株式会社　九電工</v>
          </cell>
        </row>
        <row r="27">
          <cell r="A27" t="str">
            <v>共栄冷機工業株式会社</v>
          </cell>
        </row>
        <row r="28">
          <cell r="A28" t="str">
            <v>経塚工業株式会社</v>
          </cell>
        </row>
        <row r="29">
          <cell r="A29" t="str">
            <v>株式会社　協和ｴｸｼｵ</v>
          </cell>
        </row>
        <row r="30">
          <cell r="A30" t="str">
            <v>株式会社　きんでん</v>
          </cell>
        </row>
        <row r="31">
          <cell r="A31" t="str">
            <v>京葉住設</v>
          </cell>
        </row>
        <row r="32">
          <cell r="A32" t="str">
            <v>株式会社　県西ｱﾛｰ住設</v>
          </cell>
        </row>
        <row r="33">
          <cell r="A33" t="str">
            <v>株式会社　光電社</v>
          </cell>
        </row>
        <row r="34">
          <cell r="A34" t="str">
            <v>小牧工業</v>
          </cell>
        </row>
        <row r="35">
          <cell r="A35" t="str">
            <v>斎久工業株式会社</v>
          </cell>
        </row>
        <row r="36">
          <cell r="A36" t="str">
            <v>埼玉設備工業</v>
          </cell>
        </row>
        <row r="37">
          <cell r="A37" t="str">
            <v>酒井工業株式会社</v>
          </cell>
        </row>
        <row r="38">
          <cell r="A38" t="str">
            <v>櫻井工業株式会社</v>
          </cell>
        </row>
        <row r="39">
          <cell r="A39" t="str">
            <v>三愛ﾌﾟﾗﾝﾄ工業株式会社</v>
          </cell>
        </row>
        <row r="40">
          <cell r="A40" t="str">
            <v>三機工業株式会社</v>
          </cell>
        </row>
        <row r="41">
          <cell r="A41" t="str">
            <v>三建設備工業株式会社</v>
          </cell>
        </row>
        <row r="42">
          <cell r="A42" t="str">
            <v>株式会社　三晃空調</v>
          </cell>
        </row>
        <row r="43">
          <cell r="A43" t="str">
            <v>三辰工業株式会社</v>
          </cell>
        </row>
        <row r="44">
          <cell r="A44" t="str">
            <v>株式会社　サンテック</v>
          </cell>
        </row>
        <row r="45">
          <cell r="A45" t="str">
            <v>三洋関東設備機器株式会社</v>
          </cell>
        </row>
        <row r="46">
          <cell r="A46" t="str">
            <v>株式会社　三冷社</v>
          </cell>
        </row>
        <row r="47">
          <cell r="A47" t="str">
            <v>芝工業株式会社</v>
          </cell>
        </row>
        <row r="48">
          <cell r="A48" t="str">
            <v>昭和工業株式会社</v>
          </cell>
        </row>
        <row r="49">
          <cell r="A49" t="str">
            <v>株式会社　城口研究所</v>
          </cell>
        </row>
        <row r="50">
          <cell r="A50" t="str">
            <v>新菖工業株式会社</v>
          </cell>
        </row>
        <row r="51">
          <cell r="A51" t="str">
            <v>新日本空調株式会社</v>
          </cell>
        </row>
        <row r="52">
          <cell r="A52" t="str">
            <v>新菱冷熱工業株式会社</v>
          </cell>
        </row>
        <row r="53">
          <cell r="A53" t="str">
            <v>株式会社　水工房</v>
          </cell>
        </row>
        <row r="54">
          <cell r="A54" t="str">
            <v>関彰商事株式会社</v>
          </cell>
        </row>
        <row r="55">
          <cell r="A55" t="str">
            <v>株式会社　ソーセツ</v>
          </cell>
        </row>
        <row r="56">
          <cell r="A56" t="str">
            <v>第一工業株式会社</v>
          </cell>
        </row>
        <row r="57">
          <cell r="A57" t="str">
            <v>第一設備工業株式会社</v>
          </cell>
        </row>
        <row r="58">
          <cell r="A58" t="str">
            <v>株式会社　ダイエックス</v>
          </cell>
        </row>
        <row r="59">
          <cell r="A59" t="str">
            <v>株式会社　大基</v>
          </cell>
        </row>
        <row r="60">
          <cell r="A60" t="str">
            <v>株式会社　大氣社</v>
          </cell>
        </row>
        <row r="61">
          <cell r="A61" t="str">
            <v>株式会社　第三設備</v>
          </cell>
        </row>
        <row r="62">
          <cell r="A62" t="str">
            <v>大成温調株式会社</v>
          </cell>
        </row>
        <row r="63">
          <cell r="A63" t="str">
            <v>ダイダン株式会社</v>
          </cell>
        </row>
        <row r="64">
          <cell r="A64" t="str">
            <v>太平ｴﾝｼﾞﾆｱﾘﾝｸﾞ</v>
          </cell>
        </row>
        <row r="65">
          <cell r="A65" t="str">
            <v>太陽機設株式会社</v>
          </cell>
        </row>
        <row r="66">
          <cell r="A66" t="str">
            <v>太洋テクニカ株式会社</v>
          </cell>
        </row>
        <row r="67">
          <cell r="A67" t="str">
            <v>高砂熱学工業株式会社</v>
          </cell>
        </row>
        <row r="68">
          <cell r="A68" t="str">
            <v>高橋商事株式会社</v>
          </cell>
        </row>
        <row r="69">
          <cell r="A69" t="str">
            <v>竹村総合設備株式会社</v>
          </cell>
        </row>
        <row r="70">
          <cell r="A70" t="str">
            <v>株式会社　田中工業</v>
          </cell>
        </row>
        <row r="71">
          <cell r="A71" t="str">
            <v>千葉東京冷機工業株式会社</v>
          </cell>
        </row>
        <row r="72">
          <cell r="A72" t="str">
            <v>中央設備ｴﾝｼﾞﾆｱﾘﾝｸﾞ株式会社</v>
          </cell>
        </row>
        <row r="73">
          <cell r="A73" t="str">
            <v>中央熱工業</v>
          </cell>
        </row>
        <row r="74">
          <cell r="A74" t="str">
            <v>中央冷熱株式会社</v>
          </cell>
        </row>
        <row r="75">
          <cell r="A75" t="str">
            <v>千代田ﾀﾞｲｷﾝ機設株式会社</v>
          </cell>
        </row>
        <row r="76">
          <cell r="A76" t="str">
            <v>株式会社　テクノ菱和</v>
          </cell>
        </row>
        <row r="77">
          <cell r="A77" t="str">
            <v>東海管工株式会社</v>
          </cell>
        </row>
        <row r="78">
          <cell r="A78" t="str">
            <v>東海気熱株式会社</v>
          </cell>
        </row>
        <row r="79">
          <cell r="A79" t="str">
            <v>株式会社　東海テック</v>
          </cell>
        </row>
        <row r="80">
          <cell r="A80" t="str">
            <v>東京ガス株式会社</v>
          </cell>
        </row>
        <row r="81">
          <cell r="A81" t="str">
            <v>東京冷機工業株式会社</v>
          </cell>
        </row>
        <row r="82">
          <cell r="A82" t="str">
            <v>東洋熱工業株式会社</v>
          </cell>
        </row>
        <row r="83">
          <cell r="A83" t="str">
            <v>株式会社　中村興業</v>
          </cell>
        </row>
        <row r="84">
          <cell r="A84" t="str">
            <v>株式会社　西原衛生工業所</v>
          </cell>
        </row>
        <row r="85">
          <cell r="A85" t="str">
            <v>株式会社ニチガ</v>
          </cell>
        </row>
        <row r="86">
          <cell r="A86" t="str">
            <v>株式会社　日建</v>
          </cell>
        </row>
        <row r="87">
          <cell r="A87" t="str">
            <v>日鉄工業株式会社</v>
          </cell>
        </row>
        <row r="88">
          <cell r="A88" t="str">
            <v>日本汽設株式会社</v>
          </cell>
        </row>
        <row r="89">
          <cell r="A89" t="str">
            <v>日本電設工業株式会社</v>
          </cell>
        </row>
        <row r="90">
          <cell r="A90" t="str">
            <v>原設備工業株式会社</v>
          </cell>
        </row>
        <row r="91">
          <cell r="A91" t="str">
            <v>ピイダブリュウ</v>
          </cell>
        </row>
        <row r="92">
          <cell r="A92" t="str">
            <v>株式会社　樋口設備</v>
          </cell>
        </row>
        <row r="93">
          <cell r="A93" t="str">
            <v>日比谷総合設備株式会社</v>
          </cell>
        </row>
        <row r="94">
          <cell r="A94" t="str">
            <v>株式会社　平本工業所</v>
          </cell>
        </row>
        <row r="95">
          <cell r="A95" t="str">
            <v>藤田ｴﾝｼﾞﾆｱﾘﾝｸﾞ株式会社</v>
          </cell>
        </row>
        <row r="96">
          <cell r="A96" t="str">
            <v>富士電機総設株式会社</v>
          </cell>
        </row>
        <row r="97">
          <cell r="A97" t="str">
            <v>不二熱学工業株式会社</v>
          </cell>
        </row>
        <row r="98">
          <cell r="A98" t="str">
            <v>古河総合設備株式会社</v>
          </cell>
        </row>
        <row r="99">
          <cell r="A99" t="str">
            <v>文化設備工業株式会社</v>
          </cell>
        </row>
        <row r="100">
          <cell r="A100" t="str">
            <v>北斗管工</v>
          </cell>
        </row>
        <row r="101">
          <cell r="A101" t="str">
            <v>本多管工業株式会社</v>
          </cell>
        </row>
        <row r="102">
          <cell r="A102" t="str">
            <v>丸紅設備株式会社</v>
          </cell>
        </row>
        <row r="103">
          <cell r="A103" t="str">
            <v>三沢電機</v>
          </cell>
        </row>
        <row r="104">
          <cell r="A104" t="str">
            <v>水戸管工事株式会社</v>
          </cell>
        </row>
        <row r="105">
          <cell r="A105" t="str">
            <v>宮下工業株式会社</v>
          </cell>
        </row>
        <row r="106">
          <cell r="A106" t="str">
            <v>武蔵野工業株式会社</v>
          </cell>
        </row>
        <row r="107">
          <cell r="A107" t="str">
            <v>株式会社　ヤマト</v>
          </cell>
        </row>
        <row r="108">
          <cell r="A108" t="str">
            <v>山本電気水道株式会社</v>
          </cell>
        </row>
        <row r="109">
          <cell r="A109" t="str">
            <v>株式会社　ユアテック</v>
          </cell>
        </row>
        <row r="110">
          <cell r="A110" t="str">
            <v>ＬＩＦＡ鎌倉</v>
          </cell>
        </row>
        <row r="111">
          <cell r="A111" t="str">
            <v>菱機工業株式会社</v>
          </cell>
        </row>
        <row r="112">
          <cell r="A112" t="str">
            <v>菱和設備株式会社</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見積鏡"/>
      <sheetName val="内訳書"/>
      <sheetName val="Sheet2"/>
      <sheetName val="Sheet3"/>
    </sheetNames>
    <sheetDataSet>
      <sheetData sheetId="0" refreshError="1">
        <row r="2">
          <cell r="B2" t="str">
            <v>年　月　日</v>
          </cell>
          <cell r="C2" t="str">
            <v>見積番号</v>
          </cell>
          <cell r="E2" t="str">
            <v>依頼者</v>
          </cell>
          <cell r="F2" t="str">
            <v>提　　　出　　　先</v>
          </cell>
          <cell r="G2" t="str">
            <v>工　　　　　　事　　　　　名</v>
          </cell>
          <cell r="H2" t="str">
            <v>見積金額</v>
          </cell>
        </row>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22">
          <cell r="C122" t="str">
            <v>Ｍ</v>
          </cell>
        </row>
        <row r="123">
          <cell r="C123" t="str">
            <v>Ｍ</v>
          </cell>
        </row>
        <row r="124">
          <cell r="C124" t="str">
            <v>Ｍ</v>
          </cell>
        </row>
        <row r="125">
          <cell r="C125" t="str">
            <v>Ｍ</v>
          </cell>
        </row>
        <row r="126">
          <cell r="C126" t="str">
            <v>Ｍ</v>
          </cell>
        </row>
        <row r="127">
          <cell r="C127" t="str">
            <v>Ｍ</v>
          </cell>
        </row>
        <row r="128">
          <cell r="C128" t="str">
            <v>Ｍ</v>
          </cell>
        </row>
        <row r="129">
          <cell r="C129" t="str">
            <v>Ｍ</v>
          </cell>
        </row>
        <row r="130">
          <cell r="C130" t="str">
            <v>Ｍ</v>
          </cell>
        </row>
        <row r="131">
          <cell r="C131" t="str">
            <v>Ｍ</v>
          </cell>
        </row>
        <row r="132">
          <cell r="C132" t="str">
            <v>Ｍ</v>
          </cell>
        </row>
        <row r="133">
          <cell r="C133" t="str">
            <v>Ｍ</v>
          </cell>
        </row>
        <row r="134">
          <cell r="C134" t="str">
            <v>Ｍ</v>
          </cell>
        </row>
        <row r="135">
          <cell r="C135" t="str">
            <v>Ｍ</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X用紙"/>
      <sheetName val="検索表"/>
      <sheetName val="社員リスト"/>
      <sheetName val="表紙"/>
      <sheetName val="00 業者検索表"/>
      <sheetName val="00_業者検索表"/>
    </sheetNames>
    <sheetDataSet>
      <sheetData sheetId="0" refreshError="1"/>
      <sheetData sheetId="1">
        <row r="67">
          <cell r="E67" t="str">
            <v>長沼</v>
          </cell>
          <cell r="F67" t="str">
            <v>課長</v>
          </cell>
        </row>
        <row r="68">
          <cell r="E68" t="str">
            <v>高橋</v>
          </cell>
        </row>
        <row r="69">
          <cell r="E69" t="str">
            <v>石丸</v>
          </cell>
        </row>
        <row r="70">
          <cell r="E70" t="str">
            <v>木村</v>
          </cell>
        </row>
        <row r="71">
          <cell r="E71" t="str">
            <v>原田</v>
          </cell>
        </row>
        <row r="72">
          <cell r="E72" t="str">
            <v>米山</v>
          </cell>
        </row>
        <row r="86">
          <cell r="F86" t="str">
            <v>役職</v>
          </cell>
        </row>
        <row r="87">
          <cell r="F87" t="str">
            <v>主任</v>
          </cell>
        </row>
        <row r="88">
          <cell r="F88" t="str">
            <v>係長</v>
          </cell>
        </row>
        <row r="90">
          <cell r="F90" t="str">
            <v>部長</v>
          </cell>
        </row>
        <row r="98">
          <cell r="F98" t="str">
            <v>部長</v>
          </cell>
        </row>
        <row r="99">
          <cell r="F99" t="str">
            <v>部長</v>
          </cell>
        </row>
        <row r="100">
          <cell r="F100" t="str">
            <v>社長</v>
          </cell>
        </row>
        <row r="101">
          <cell r="F101" t="str">
            <v>社長</v>
          </cell>
        </row>
        <row r="102">
          <cell r="F102" t="str">
            <v>部長</v>
          </cell>
        </row>
        <row r="107">
          <cell r="F107">
            <v>0</v>
          </cell>
        </row>
        <row r="108">
          <cell r="F108" t="str">
            <v>社長</v>
          </cell>
        </row>
        <row r="109">
          <cell r="F109">
            <v>0</v>
          </cell>
        </row>
        <row r="110">
          <cell r="F110" t="str">
            <v>部長</v>
          </cell>
        </row>
        <row r="111">
          <cell r="F111" t="str">
            <v>主任</v>
          </cell>
        </row>
        <row r="112">
          <cell r="F112" t="str">
            <v>設計・積算</v>
          </cell>
        </row>
        <row r="113">
          <cell r="F113" t="str">
            <v>B</v>
          </cell>
        </row>
        <row r="114">
          <cell r="F114">
            <v>0</v>
          </cell>
        </row>
        <row r="115">
          <cell r="F115" t="str">
            <v>副長</v>
          </cell>
        </row>
        <row r="116">
          <cell r="F116" t="str">
            <v>GL</v>
          </cell>
        </row>
        <row r="117">
          <cell r="F117" t="str">
            <v>副長</v>
          </cell>
        </row>
        <row r="118">
          <cell r="F118" t="str">
            <v>主任</v>
          </cell>
        </row>
        <row r="119">
          <cell r="F119" t="str">
            <v>主任</v>
          </cell>
        </row>
        <row r="120">
          <cell r="F120" t="str">
            <v>副長</v>
          </cell>
        </row>
        <row r="125">
          <cell r="F125">
            <v>0</v>
          </cell>
        </row>
        <row r="126">
          <cell r="F126" t="str">
            <v>部長</v>
          </cell>
        </row>
        <row r="127">
          <cell r="F127" t="str">
            <v>主任</v>
          </cell>
        </row>
        <row r="128">
          <cell r="F128" t="str">
            <v>部長</v>
          </cell>
        </row>
        <row r="129">
          <cell r="F129" t="str">
            <v>副長</v>
          </cell>
        </row>
        <row r="130">
          <cell r="F130" t="str">
            <v>部長</v>
          </cell>
        </row>
        <row r="131">
          <cell r="F131" t="str">
            <v>次長</v>
          </cell>
        </row>
        <row r="133">
          <cell r="F133">
            <v>0</v>
          </cell>
        </row>
        <row r="134">
          <cell r="F134" t="str">
            <v>主任</v>
          </cell>
        </row>
        <row r="138">
          <cell r="F138">
            <v>0</v>
          </cell>
        </row>
        <row r="139">
          <cell r="F139" t="str">
            <v>部長</v>
          </cell>
        </row>
        <row r="141">
          <cell r="F141">
            <v>0</v>
          </cell>
        </row>
        <row r="142">
          <cell r="F142" t="str">
            <v>代表取締役</v>
          </cell>
        </row>
        <row r="143">
          <cell r="F143" t="str">
            <v>部長</v>
          </cell>
        </row>
        <row r="144">
          <cell r="F144" t="str">
            <v>課長</v>
          </cell>
        </row>
        <row r="145">
          <cell r="F145" t="str">
            <v>課長</v>
          </cell>
        </row>
        <row r="146">
          <cell r="F146" t="str">
            <v>専務</v>
          </cell>
        </row>
        <row r="152">
          <cell r="F152">
            <v>0</v>
          </cell>
        </row>
        <row r="153">
          <cell r="F153" t="str">
            <v>課長</v>
          </cell>
        </row>
        <row r="154">
          <cell r="F154" t="str">
            <v>部長</v>
          </cell>
        </row>
        <row r="156">
          <cell r="F156">
            <v>0</v>
          </cell>
        </row>
        <row r="157">
          <cell r="F157" t="str">
            <v>部長</v>
          </cell>
        </row>
        <row r="158">
          <cell r="F158">
            <v>0</v>
          </cell>
        </row>
        <row r="159">
          <cell r="F159" t="str">
            <v>課長</v>
          </cell>
        </row>
        <row r="161">
          <cell r="F161">
            <v>0</v>
          </cell>
        </row>
        <row r="162">
          <cell r="F162" t="str">
            <v>主任</v>
          </cell>
        </row>
        <row r="163">
          <cell r="F163" t="str">
            <v>専務</v>
          </cell>
        </row>
        <row r="164">
          <cell r="F164" t="str">
            <v>常務</v>
          </cell>
        </row>
        <row r="165">
          <cell r="F165">
            <v>0</v>
          </cell>
        </row>
        <row r="166">
          <cell r="F166" t="str">
            <v>課長</v>
          </cell>
        </row>
        <row r="167">
          <cell r="F167">
            <v>0</v>
          </cell>
        </row>
        <row r="168">
          <cell r="F168" t="str">
            <v>社長</v>
          </cell>
        </row>
        <row r="171">
          <cell r="F171">
            <v>0</v>
          </cell>
        </row>
        <row r="172">
          <cell r="F172" t="str">
            <v>課長</v>
          </cell>
        </row>
        <row r="173">
          <cell r="F173" t="str">
            <v>課長</v>
          </cell>
        </row>
        <row r="174">
          <cell r="F174">
            <v>0</v>
          </cell>
        </row>
        <row r="175">
          <cell r="F175" t="str">
            <v>係長</v>
          </cell>
        </row>
        <row r="176">
          <cell r="F176" t="str">
            <v>神奈川支店長</v>
          </cell>
        </row>
        <row r="180">
          <cell r="F180">
            <v>0</v>
          </cell>
        </row>
        <row r="181">
          <cell r="F181" t="str">
            <v>取締役</v>
          </cell>
        </row>
        <row r="182">
          <cell r="F182" t="str">
            <v>係長</v>
          </cell>
        </row>
        <row r="186">
          <cell r="F186">
            <v>0</v>
          </cell>
        </row>
        <row r="187">
          <cell r="F187" t="str">
            <v>社長</v>
          </cell>
        </row>
        <row r="188">
          <cell r="F188">
            <v>0</v>
          </cell>
        </row>
        <row r="189">
          <cell r="F189" t="str">
            <v>代表</v>
          </cell>
        </row>
        <row r="190">
          <cell r="F190" t="str">
            <v>営業課長</v>
          </cell>
        </row>
        <row r="193">
          <cell r="F193">
            <v>0</v>
          </cell>
        </row>
        <row r="194">
          <cell r="F194" t="str">
            <v>部長</v>
          </cell>
        </row>
        <row r="195">
          <cell r="F195" t="str">
            <v>代表取締役</v>
          </cell>
        </row>
        <row r="196">
          <cell r="F196">
            <v>0</v>
          </cell>
        </row>
        <row r="197">
          <cell r="F197" t="str">
            <v>課長</v>
          </cell>
        </row>
        <row r="198">
          <cell r="F198" t="str">
            <v>支社長</v>
          </cell>
        </row>
        <row r="199">
          <cell r="F199" t="str">
            <v>課長</v>
          </cell>
        </row>
        <row r="200">
          <cell r="F200" t="str">
            <v>K</v>
          </cell>
        </row>
        <row r="201">
          <cell r="F201" t="str">
            <v>課長</v>
          </cell>
        </row>
        <row r="204">
          <cell r="F204">
            <v>0</v>
          </cell>
        </row>
        <row r="205">
          <cell r="F205" t="str">
            <v>専務</v>
          </cell>
        </row>
        <row r="214">
          <cell r="F214">
            <v>0</v>
          </cell>
        </row>
        <row r="215">
          <cell r="F215" t="str">
            <v>主任</v>
          </cell>
        </row>
        <row r="216">
          <cell r="F216">
            <v>0</v>
          </cell>
        </row>
        <row r="217">
          <cell r="F217" t="str">
            <v>専務取締役</v>
          </cell>
        </row>
        <row r="218">
          <cell r="F218" t="str">
            <v>課長</v>
          </cell>
        </row>
        <row r="223">
          <cell r="F223">
            <v>0</v>
          </cell>
        </row>
        <row r="224">
          <cell r="F224" t="str">
            <v>支社長</v>
          </cell>
        </row>
        <row r="228">
          <cell r="F228">
            <v>0</v>
          </cell>
        </row>
        <row r="229">
          <cell r="F229" t="str">
            <v>課長</v>
          </cell>
        </row>
        <row r="230">
          <cell r="F230" t="str">
            <v>サブマネージャー</v>
          </cell>
        </row>
        <row r="231">
          <cell r="F231" t="str">
            <v>次長</v>
          </cell>
        </row>
        <row r="234">
          <cell r="F234">
            <v>0</v>
          </cell>
        </row>
        <row r="235">
          <cell r="F235" t="str">
            <v>課長</v>
          </cell>
        </row>
        <row r="236">
          <cell r="F236">
            <v>0</v>
          </cell>
        </row>
        <row r="237">
          <cell r="F237" t="str">
            <v>社長</v>
          </cell>
        </row>
        <row r="238">
          <cell r="F238">
            <v>0</v>
          </cell>
        </row>
        <row r="239">
          <cell r="F239" t="str">
            <v>小田原支社長</v>
          </cell>
        </row>
        <row r="240">
          <cell r="F240" t="str">
            <v>課長</v>
          </cell>
        </row>
        <row r="242">
          <cell r="F242">
            <v>0</v>
          </cell>
        </row>
        <row r="243">
          <cell r="F243" t="str">
            <v>常務</v>
          </cell>
        </row>
        <row r="245">
          <cell r="F245">
            <v>0</v>
          </cell>
        </row>
        <row r="246">
          <cell r="F246" t="str">
            <v>部長</v>
          </cell>
        </row>
        <row r="247">
          <cell r="F247" t="str">
            <v>課長</v>
          </cell>
        </row>
        <row r="254">
          <cell r="F254">
            <v>0</v>
          </cell>
        </row>
        <row r="255">
          <cell r="F255" t="str">
            <v>課長代理</v>
          </cell>
        </row>
        <row r="256">
          <cell r="F256" t="str">
            <v>専務</v>
          </cell>
        </row>
        <row r="258">
          <cell r="F258">
            <v>0</v>
          </cell>
        </row>
        <row r="259">
          <cell r="F259" t="str">
            <v>取締役</v>
          </cell>
        </row>
        <row r="260">
          <cell r="F260" t="str">
            <v>主任</v>
          </cell>
        </row>
        <row r="261">
          <cell r="F261" t="str">
            <v>課長</v>
          </cell>
        </row>
        <row r="264">
          <cell r="F264">
            <v>0</v>
          </cell>
        </row>
        <row r="265">
          <cell r="F265" t="str">
            <v>所長</v>
          </cell>
        </row>
        <row r="266">
          <cell r="F266">
            <v>0</v>
          </cell>
        </row>
        <row r="267">
          <cell r="F267" t="str">
            <v>課長</v>
          </cell>
        </row>
        <row r="268">
          <cell r="F268">
            <v>0</v>
          </cell>
        </row>
        <row r="269">
          <cell r="F269" t="str">
            <v>部長</v>
          </cell>
        </row>
        <row r="275">
          <cell r="F275">
            <v>0</v>
          </cell>
        </row>
        <row r="276">
          <cell r="F276" t="str">
            <v>主任</v>
          </cell>
        </row>
        <row r="278">
          <cell r="F278">
            <v>0</v>
          </cell>
        </row>
        <row r="279">
          <cell r="F279" t="str">
            <v>課長</v>
          </cell>
        </row>
        <row r="280">
          <cell r="F280" t="str">
            <v>社長</v>
          </cell>
        </row>
        <row r="281">
          <cell r="F281" t="str">
            <v>社長</v>
          </cell>
        </row>
        <row r="282">
          <cell r="F282" t="str">
            <v>部長代理</v>
          </cell>
        </row>
        <row r="283">
          <cell r="F283">
            <v>0</v>
          </cell>
        </row>
        <row r="284">
          <cell r="F284" t="str">
            <v>専務</v>
          </cell>
        </row>
        <row r="285">
          <cell r="F285">
            <v>0</v>
          </cell>
        </row>
        <row r="286">
          <cell r="F286" t="str">
            <v>係長</v>
          </cell>
        </row>
        <row r="287">
          <cell r="F287" t="str">
            <v>常務</v>
          </cell>
        </row>
        <row r="288">
          <cell r="F288">
            <v>0</v>
          </cell>
        </row>
        <row r="289">
          <cell r="F289" t="str">
            <v>専務</v>
          </cell>
        </row>
        <row r="290">
          <cell r="F290" t="str">
            <v>顧問</v>
          </cell>
        </row>
        <row r="291">
          <cell r="F291" t="str">
            <v>社長</v>
          </cell>
        </row>
        <row r="292">
          <cell r="F292" t="str">
            <v>専務</v>
          </cell>
        </row>
        <row r="293">
          <cell r="F293" t="str">
            <v>主任</v>
          </cell>
        </row>
        <row r="294">
          <cell r="F294">
            <v>0</v>
          </cell>
        </row>
        <row r="295">
          <cell r="F295" t="str">
            <v>部長</v>
          </cell>
        </row>
        <row r="296">
          <cell r="F296" t="str">
            <v>課長</v>
          </cell>
        </row>
        <row r="297">
          <cell r="F297" t="str">
            <v>部長</v>
          </cell>
        </row>
        <row r="298">
          <cell r="F298" t="str">
            <v>課長</v>
          </cell>
        </row>
        <row r="299">
          <cell r="F299" t="str">
            <v>主任</v>
          </cell>
        </row>
        <row r="303">
          <cell r="F303">
            <v>0</v>
          </cell>
        </row>
        <row r="304">
          <cell r="F304" t="str">
            <v>取締役</v>
          </cell>
        </row>
        <row r="308">
          <cell r="F308">
            <v>0</v>
          </cell>
        </row>
        <row r="309">
          <cell r="F309" t="str">
            <v>主任</v>
          </cell>
        </row>
        <row r="311">
          <cell r="F311">
            <v>0</v>
          </cell>
        </row>
        <row r="312">
          <cell r="F312" t="str">
            <v>社長</v>
          </cell>
        </row>
        <row r="313">
          <cell r="F313" t="str">
            <v>社長</v>
          </cell>
        </row>
        <row r="314">
          <cell r="F314">
            <v>0</v>
          </cell>
        </row>
        <row r="315">
          <cell r="F315" t="str">
            <v>役職</v>
          </cell>
        </row>
        <row r="316">
          <cell r="F316">
            <v>0</v>
          </cell>
        </row>
        <row r="317">
          <cell r="F317" t="str">
            <v>課長</v>
          </cell>
        </row>
        <row r="318">
          <cell r="F318" t="str">
            <v>係長</v>
          </cell>
        </row>
        <row r="319">
          <cell r="F319" t="str">
            <v>係長</v>
          </cell>
        </row>
        <row r="320">
          <cell r="F320">
            <v>0</v>
          </cell>
        </row>
        <row r="321">
          <cell r="F321" t="str">
            <v>課長</v>
          </cell>
        </row>
        <row r="322">
          <cell r="F322">
            <v>0</v>
          </cell>
        </row>
        <row r="323">
          <cell r="F323" t="str">
            <v>マネージャー</v>
          </cell>
        </row>
        <row r="324">
          <cell r="F324">
            <v>0</v>
          </cell>
        </row>
        <row r="325">
          <cell r="F325" t="str">
            <v>課長代理</v>
          </cell>
        </row>
        <row r="326">
          <cell r="F326">
            <v>0</v>
          </cell>
        </row>
        <row r="327">
          <cell r="F327" t="str">
            <v>部長</v>
          </cell>
        </row>
        <row r="328">
          <cell r="F328">
            <v>0</v>
          </cell>
        </row>
        <row r="329">
          <cell r="F329" t="str">
            <v>係長</v>
          </cell>
        </row>
        <row r="330">
          <cell r="F330" t="str">
            <v>社長</v>
          </cell>
        </row>
        <row r="331">
          <cell r="F331" t="str">
            <v>担当課長</v>
          </cell>
        </row>
        <row r="332">
          <cell r="F332">
            <v>0</v>
          </cell>
        </row>
        <row r="333">
          <cell r="F333" t="str">
            <v>部長</v>
          </cell>
        </row>
        <row r="334">
          <cell r="F334" t="str">
            <v>部長</v>
          </cell>
        </row>
        <row r="339">
          <cell r="F339">
            <v>0</v>
          </cell>
        </row>
        <row r="340">
          <cell r="F340" t="str">
            <v>取締役COO</v>
          </cell>
        </row>
        <row r="341">
          <cell r="F341" t="str">
            <v>取締役COO</v>
          </cell>
        </row>
        <row r="343">
          <cell r="F343">
            <v>0</v>
          </cell>
        </row>
        <row r="344">
          <cell r="F344" t="str">
            <v>部長</v>
          </cell>
        </row>
        <row r="345">
          <cell r="F345" t="str">
            <v>部長</v>
          </cell>
        </row>
        <row r="350">
          <cell r="F350">
            <v>0</v>
          </cell>
        </row>
        <row r="351">
          <cell r="F351" t="str">
            <v>担当課長</v>
          </cell>
        </row>
        <row r="353">
          <cell r="F353" t="str">
            <v>主任</v>
          </cell>
        </row>
        <row r="354">
          <cell r="F354" t="str">
            <v>主任</v>
          </cell>
        </row>
        <row r="355">
          <cell r="F355" t="str">
            <v>課長</v>
          </cell>
        </row>
        <row r="356">
          <cell r="F356" t="str">
            <v>課長</v>
          </cell>
        </row>
        <row r="357">
          <cell r="F357" t="str">
            <v>課長</v>
          </cell>
        </row>
        <row r="358">
          <cell r="F358" t="str">
            <v>支店長</v>
          </cell>
        </row>
        <row r="359">
          <cell r="F359" t="str">
            <v>支店長</v>
          </cell>
        </row>
        <row r="361">
          <cell r="F361" t="str">
            <v>支店長</v>
          </cell>
        </row>
        <row r="368">
          <cell r="F368" t="str">
            <v>課長</v>
          </cell>
        </row>
        <row r="369">
          <cell r="F369" t="str">
            <v>課長</v>
          </cell>
        </row>
        <row r="370">
          <cell r="F370" t="str">
            <v>参事</v>
          </cell>
        </row>
        <row r="371">
          <cell r="F371" t="str">
            <v>参事</v>
          </cell>
        </row>
        <row r="373">
          <cell r="F373" t="str">
            <v>部長</v>
          </cell>
        </row>
        <row r="374">
          <cell r="F374" t="str">
            <v>部長</v>
          </cell>
        </row>
        <row r="375">
          <cell r="F375" t="str">
            <v>技師</v>
          </cell>
        </row>
        <row r="376">
          <cell r="F376" t="str">
            <v>主事</v>
          </cell>
        </row>
        <row r="377">
          <cell r="F377" t="str">
            <v>次長</v>
          </cell>
        </row>
        <row r="378">
          <cell r="F378" t="str">
            <v>次長</v>
          </cell>
        </row>
        <row r="380">
          <cell r="F380" t="str">
            <v>次長</v>
          </cell>
        </row>
        <row r="382">
          <cell r="F382" t="str">
            <v>課長代理</v>
          </cell>
        </row>
        <row r="383">
          <cell r="F383" t="str">
            <v>課長代理</v>
          </cell>
        </row>
        <row r="385">
          <cell r="F385" t="str">
            <v>課長代理</v>
          </cell>
        </row>
        <row r="387">
          <cell r="F387" t="str">
            <v>主任</v>
          </cell>
        </row>
        <row r="388">
          <cell r="F388" t="str">
            <v>主任</v>
          </cell>
        </row>
        <row r="390">
          <cell r="F390" t="str">
            <v>主任</v>
          </cell>
        </row>
        <row r="391">
          <cell r="F391" t="str">
            <v>係長</v>
          </cell>
        </row>
        <row r="392">
          <cell r="F392" t="str">
            <v>係長</v>
          </cell>
        </row>
        <row r="394">
          <cell r="F394" t="str">
            <v>係長</v>
          </cell>
        </row>
      </sheetData>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見積鏡"/>
      <sheetName val="内訳書"/>
      <sheetName val="Sheet3"/>
    </sheetNames>
    <sheetDataSet>
      <sheetData sheetId="0" refreshError="1">
        <row r="3">
          <cell r="B3" t="str">
            <v>年 月 日</v>
          </cell>
          <cell r="C3" t="str">
            <v>番　号</v>
          </cell>
          <cell r="D3" t="str">
            <v>依頼者</v>
          </cell>
          <cell r="E3" t="str">
            <v>提　　　出　　　先</v>
          </cell>
          <cell r="F3" t="str">
            <v>工　　　　　　事　　　　　　名</v>
          </cell>
          <cell r="G3" t="str">
            <v>金　　額</v>
          </cell>
        </row>
        <row r="4">
          <cell r="A4">
            <v>1</v>
          </cell>
          <cell r="B4">
            <v>36868</v>
          </cell>
          <cell r="C4">
            <v>520010</v>
          </cell>
          <cell r="D4" t="str">
            <v>金村</v>
          </cell>
          <cell r="E4" t="str">
            <v>川島町長　染　谷　昭　文</v>
          </cell>
          <cell r="F4" t="str">
            <v>管渠築造工事</v>
          </cell>
          <cell r="G4">
            <v>1000000</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名"/>
      <sheetName val="テンプレート"/>
      <sheetName val="パラメータ１"/>
      <sheetName val="パラメータ２"/>
      <sheetName val="実行画面"/>
      <sheetName val="単時点表"/>
      <sheetName val="実数表示.DAT"/>
      <sheetName val="実数表示_DAT"/>
    </sheetNames>
    <sheetDataSet>
      <sheetData sheetId="0"/>
      <sheetData sheetId="1"/>
      <sheetData sheetId="2"/>
      <sheetData sheetId="3"/>
      <sheetData sheetId="4"/>
      <sheetData sheetId="5"/>
      <sheetData sheetId="6">
        <row r="2">
          <cell r="A2">
            <v>1</v>
          </cell>
          <cell r="B2">
            <v>107972</v>
          </cell>
          <cell r="C2" t="str">
            <v>0</v>
          </cell>
          <cell r="D2">
            <v>107972</v>
          </cell>
        </row>
        <row r="3">
          <cell r="A3">
            <v>2</v>
          </cell>
          <cell r="B3">
            <v>3210</v>
          </cell>
          <cell r="C3" t="str">
            <v>0</v>
          </cell>
          <cell r="D3">
            <v>3210</v>
          </cell>
        </row>
        <row r="4">
          <cell r="A4">
            <v>3</v>
          </cell>
          <cell r="B4">
            <v>5745</v>
          </cell>
          <cell r="C4" t="str">
            <v>0</v>
          </cell>
          <cell r="D4">
            <v>5745</v>
          </cell>
        </row>
        <row r="5">
          <cell r="A5">
            <v>4</v>
          </cell>
          <cell r="B5">
            <v>109143</v>
          </cell>
          <cell r="C5">
            <v>0</v>
          </cell>
          <cell r="D5">
            <v>109143</v>
          </cell>
        </row>
        <row r="6">
          <cell r="A6">
            <v>5</v>
          </cell>
          <cell r="B6">
            <v>3068</v>
          </cell>
          <cell r="C6">
            <v>0</v>
          </cell>
          <cell r="D6">
            <v>3068</v>
          </cell>
        </row>
        <row r="7">
          <cell r="A7">
            <v>6</v>
          </cell>
          <cell r="B7">
            <v>5430</v>
          </cell>
          <cell r="C7">
            <v>0</v>
          </cell>
          <cell r="D7">
            <v>5430</v>
          </cell>
        </row>
        <row r="8">
          <cell r="A8">
            <v>7</v>
          </cell>
          <cell r="B8">
            <v>60330</v>
          </cell>
          <cell r="C8">
            <v>0</v>
          </cell>
          <cell r="D8">
            <v>60330</v>
          </cell>
        </row>
        <row r="9">
          <cell r="A9">
            <v>8</v>
          </cell>
          <cell r="B9">
            <v>2211</v>
          </cell>
          <cell r="C9">
            <v>0</v>
          </cell>
          <cell r="D9">
            <v>2211</v>
          </cell>
        </row>
        <row r="10">
          <cell r="A10">
            <v>9</v>
          </cell>
          <cell r="B10">
            <v>6629</v>
          </cell>
          <cell r="C10">
            <v>0</v>
          </cell>
          <cell r="D10">
            <v>6629</v>
          </cell>
        </row>
        <row r="11">
          <cell r="A11">
            <v>10</v>
          </cell>
          <cell r="B11">
            <v>1367</v>
          </cell>
          <cell r="C11">
            <v>0</v>
          </cell>
          <cell r="D11">
            <v>1367</v>
          </cell>
        </row>
        <row r="12">
          <cell r="A12">
            <v>11</v>
          </cell>
          <cell r="B12">
            <v>2247</v>
          </cell>
          <cell r="C12">
            <v>0</v>
          </cell>
          <cell r="D12">
            <v>2247</v>
          </cell>
        </row>
        <row r="13">
          <cell r="A13">
            <v>12</v>
          </cell>
          <cell r="B13">
            <v>6620</v>
          </cell>
          <cell r="C13">
            <v>0</v>
          </cell>
          <cell r="D13">
            <v>6620</v>
          </cell>
        </row>
        <row r="14">
          <cell r="A14">
            <v>13</v>
          </cell>
          <cell r="B14">
            <v>1388</v>
          </cell>
          <cell r="C14">
            <v>0</v>
          </cell>
          <cell r="D14">
            <v>1388</v>
          </cell>
        </row>
        <row r="15">
          <cell r="A15">
            <v>14</v>
          </cell>
          <cell r="B15">
            <v>2394</v>
          </cell>
          <cell r="C15">
            <v>0</v>
          </cell>
          <cell r="D15">
            <v>2394</v>
          </cell>
        </row>
        <row r="16">
          <cell r="A16">
            <v>15</v>
          </cell>
          <cell r="B16">
            <v>6294</v>
          </cell>
          <cell r="C16">
            <v>0</v>
          </cell>
          <cell r="D16">
            <v>6294</v>
          </cell>
        </row>
        <row r="17">
          <cell r="A17">
            <v>16</v>
          </cell>
          <cell r="B17">
            <v>1057</v>
          </cell>
          <cell r="C17">
            <v>0</v>
          </cell>
          <cell r="D17">
            <v>1057</v>
          </cell>
        </row>
        <row r="18">
          <cell r="A18">
            <v>17</v>
          </cell>
          <cell r="B18">
            <v>8</v>
          </cell>
          <cell r="C18">
            <v>0</v>
          </cell>
          <cell r="D18">
            <v>8</v>
          </cell>
        </row>
        <row r="19">
          <cell r="A19">
            <v>18</v>
          </cell>
          <cell r="B19">
            <v>79</v>
          </cell>
          <cell r="C19">
            <v>0</v>
          </cell>
          <cell r="D19">
            <v>79</v>
          </cell>
        </row>
        <row r="20">
          <cell r="A20">
            <v>19</v>
          </cell>
          <cell r="B20">
            <v>264</v>
          </cell>
          <cell r="C20">
            <v>0</v>
          </cell>
          <cell r="D20">
            <v>264</v>
          </cell>
        </row>
        <row r="21">
          <cell r="A21">
            <v>20</v>
          </cell>
          <cell r="B21">
            <v>7</v>
          </cell>
          <cell r="C21">
            <v>0</v>
          </cell>
          <cell r="D21">
            <v>7</v>
          </cell>
        </row>
        <row r="22">
          <cell r="A22">
            <v>21</v>
          </cell>
          <cell r="B22">
            <v>62</v>
          </cell>
          <cell r="C22">
            <v>0</v>
          </cell>
          <cell r="D22">
            <v>62</v>
          </cell>
        </row>
        <row r="23">
          <cell r="A23">
            <v>22</v>
          </cell>
          <cell r="B23">
            <v>211</v>
          </cell>
          <cell r="C23">
            <v>0</v>
          </cell>
          <cell r="D23">
            <v>211</v>
          </cell>
        </row>
        <row r="24">
          <cell r="A24">
            <v>23</v>
          </cell>
          <cell r="B24">
            <v>17</v>
          </cell>
          <cell r="C24">
            <v>0</v>
          </cell>
          <cell r="D24">
            <v>17</v>
          </cell>
        </row>
        <row r="25">
          <cell r="A25">
            <v>24</v>
          </cell>
          <cell r="B25">
            <v>154</v>
          </cell>
          <cell r="C25">
            <v>0</v>
          </cell>
          <cell r="D25">
            <v>154</v>
          </cell>
        </row>
        <row r="26">
          <cell r="A26">
            <v>25</v>
          </cell>
          <cell r="B26">
            <v>66</v>
          </cell>
          <cell r="C26">
            <v>0</v>
          </cell>
          <cell r="D26">
            <v>66</v>
          </cell>
        </row>
        <row r="27">
          <cell r="A27">
            <v>26</v>
          </cell>
          <cell r="B27">
            <v>666</v>
          </cell>
          <cell r="C27">
            <v>0</v>
          </cell>
          <cell r="D27">
            <v>666</v>
          </cell>
        </row>
        <row r="28">
          <cell r="A28">
            <v>27</v>
          </cell>
          <cell r="B28">
            <v>1738</v>
          </cell>
          <cell r="C28">
            <v>0</v>
          </cell>
          <cell r="D28">
            <v>1738</v>
          </cell>
        </row>
        <row r="29">
          <cell r="A29">
            <v>28</v>
          </cell>
          <cell r="B29">
            <v>63</v>
          </cell>
          <cell r="C29">
            <v>0</v>
          </cell>
          <cell r="D29">
            <v>63</v>
          </cell>
        </row>
        <row r="30">
          <cell r="A30">
            <v>29</v>
          </cell>
          <cell r="B30">
            <v>636</v>
          </cell>
          <cell r="C30">
            <v>0</v>
          </cell>
          <cell r="D30">
            <v>636</v>
          </cell>
        </row>
        <row r="31">
          <cell r="A31">
            <v>30</v>
          </cell>
          <cell r="B31">
            <v>1675</v>
          </cell>
          <cell r="C31">
            <v>0</v>
          </cell>
          <cell r="D31">
            <v>1675</v>
          </cell>
        </row>
        <row r="32">
          <cell r="A32">
            <v>31</v>
          </cell>
          <cell r="B32">
            <v>66</v>
          </cell>
          <cell r="C32">
            <v>0</v>
          </cell>
          <cell r="D32">
            <v>66</v>
          </cell>
        </row>
        <row r="33">
          <cell r="A33">
            <v>32</v>
          </cell>
          <cell r="B33">
            <v>768</v>
          </cell>
          <cell r="C33">
            <v>0</v>
          </cell>
          <cell r="D33">
            <v>768</v>
          </cell>
        </row>
        <row r="34">
          <cell r="A34">
            <v>33</v>
          </cell>
          <cell r="B34">
            <v>20298</v>
          </cell>
          <cell r="C34">
            <v>0</v>
          </cell>
          <cell r="D34">
            <v>20298</v>
          </cell>
        </row>
        <row r="35">
          <cell r="A35">
            <v>34</v>
          </cell>
          <cell r="B35">
            <v>465</v>
          </cell>
          <cell r="C35">
            <v>0</v>
          </cell>
          <cell r="D35">
            <v>465</v>
          </cell>
        </row>
        <row r="36">
          <cell r="A36">
            <v>35</v>
          </cell>
          <cell r="B36">
            <v>921</v>
          </cell>
          <cell r="C36">
            <v>0</v>
          </cell>
          <cell r="D36">
            <v>921</v>
          </cell>
        </row>
        <row r="37">
          <cell r="A37">
            <v>36</v>
          </cell>
          <cell r="B37">
            <v>20545</v>
          </cell>
          <cell r="C37">
            <v>0</v>
          </cell>
          <cell r="D37">
            <v>20545</v>
          </cell>
        </row>
        <row r="38">
          <cell r="A38">
            <v>37</v>
          </cell>
          <cell r="B38">
            <v>465</v>
          </cell>
          <cell r="C38">
            <v>0</v>
          </cell>
          <cell r="D38">
            <v>465</v>
          </cell>
        </row>
        <row r="39">
          <cell r="A39">
            <v>38</v>
          </cell>
          <cell r="B39">
            <v>924</v>
          </cell>
          <cell r="C39">
            <v>0</v>
          </cell>
          <cell r="D39">
            <v>924</v>
          </cell>
        </row>
        <row r="40">
          <cell r="A40">
            <v>39</v>
          </cell>
          <cell r="B40">
            <v>13178</v>
          </cell>
          <cell r="C40">
            <v>0</v>
          </cell>
          <cell r="D40">
            <v>13178</v>
          </cell>
        </row>
        <row r="41">
          <cell r="A41">
            <v>40</v>
          </cell>
          <cell r="B41">
            <v>323</v>
          </cell>
          <cell r="C41">
            <v>0</v>
          </cell>
          <cell r="D41">
            <v>323</v>
          </cell>
        </row>
        <row r="42">
          <cell r="A42">
            <v>41</v>
          </cell>
          <cell r="B42">
            <v>6611</v>
          </cell>
          <cell r="C42">
            <v>0</v>
          </cell>
          <cell r="D42">
            <v>6611</v>
          </cell>
        </row>
        <row r="43">
          <cell r="A43">
            <v>42</v>
          </cell>
          <cell r="B43">
            <v>125</v>
          </cell>
          <cell r="C43">
            <v>0</v>
          </cell>
          <cell r="D43">
            <v>125</v>
          </cell>
        </row>
        <row r="44">
          <cell r="A44">
            <v>43</v>
          </cell>
          <cell r="B44">
            <v>653</v>
          </cell>
          <cell r="C44">
            <v>0</v>
          </cell>
          <cell r="D44">
            <v>653</v>
          </cell>
        </row>
        <row r="45">
          <cell r="A45">
            <v>44</v>
          </cell>
          <cell r="B45">
            <v>6286</v>
          </cell>
          <cell r="C45">
            <v>0</v>
          </cell>
          <cell r="D45">
            <v>6286</v>
          </cell>
        </row>
        <row r="46">
          <cell r="A46">
            <v>45</v>
          </cell>
          <cell r="B46">
            <v>124</v>
          </cell>
          <cell r="C46">
            <v>0</v>
          </cell>
          <cell r="D46">
            <v>124</v>
          </cell>
        </row>
        <row r="47">
          <cell r="A47">
            <v>46</v>
          </cell>
          <cell r="B47">
            <v>744</v>
          </cell>
          <cell r="C47">
            <v>0</v>
          </cell>
          <cell r="D47">
            <v>744</v>
          </cell>
        </row>
        <row r="48">
          <cell r="A48">
            <v>47</v>
          </cell>
          <cell r="B48">
            <v>12034</v>
          </cell>
          <cell r="C48">
            <v>0</v>
          </cell>
          <cell r="D48">
            <v>12034</v>
          </cell>
        </row>
        <row r="49">
          <cell r="A49">
            <v>48</v>
          </cell>
          <cell r="B49">
            <v>439</v>
          </cell>
          <cell r="C49">
            <v>0</v>
          </cell>
          <cell r="D49">
            <v>439</v>
          </cell>
        </row>
        <row r="50">
          <cell r="A50">
            <v>49</v>
          </cell>
          <cell r="B50">
            <v>90221</v>
          </cell>
          <cell r="C50">
            <v>0</v>
          </cell>
          <cell r="D50">
            <v>90221</v>
          </cell>
        </row>
        <row r="51">
          <cell r="A51">
            <v>50</v>
          </cell>
          <cell r="B51">
            <v>753</v>
          </cell>
          <cell r="C51">
            <v>0</v>
          </cell>
          <cell r="D51">
            <v>753</v>
          </cell>
        </row>
        <row r="52">
          <cell r="A52">
            <v>51</v>
          </cell>
          <cell r="B52">
            <v>3750</v>
          </cell>
          <cell r="C52">
            <v>0</v>
          </cell>
          <cell r="D52">
            <v>3750</v>
          </cell>
        </row>
        <row r="53">
          <cell r="A53">
            <v>52</v>
          </cell>
          <cell r="B53">
            <v>80833</v>
          </cell>
          <cell r="C53">
            <v>0</v>
          </cell>
          <cell r="D53">
            <v>80833</v>
          </cell>
        </row>
        <row r="54">
          <cell r="A54">
            <v>53</v>
          </cell>
          <cell r="B54">
            <v>695</v>
          </cell>
          <cell r="C54">
            <v>0</v>
          </cell>
          <cell r="D54">
            <v>695</v>
          </cell>
        </row>
        <row r="55">
          <cell r="A55">
            <v>54</v>
          </cell>
          <cell r="B55">
            <v>3351</v>
          </cell>
          <cell r="C55">
            <v>0</v>
          </cell>
          <cell r="D55">
            <v>3351</v>
          </cell>
        </row>
        <row r="56">
          <cell r="A56">
            <v>55</v>
          </cell>
          <cell r="B56">
            <v>70714</v>
          </cell>
          <cell r="C56">
            <v>0</v>
          </cell>
          <cell r="D56">
            <v>70714</v>
          </cell>
        </row>
        <row r="57">
          <cell r="A57">
            <v>56</v>
          </cell>
          <cell r="B57">
            <v>400</v>
          </cell>
          <cell r="C57">
            <v>0</v>
          </cell>
          <cell r="D57">
            <v>400</v>
          </cell>
        </row>
        <row r="58">
          <cell r="A58">
            <v>57</v>
          </cell>
          <cell r="B58">
            <v>68189</v>
          </cell>
          <cell r="C58">
            <v>0</v>
          </cell>
          <cell r="D58">
            <v>68189</v>
          </cell>
        </row>
        <row r="59">
          <cell r="A59">
            <v>58</v>
          </cell>
          <cell r="B59">
            <v>1344</v>
          </cell>
          <cell r="C59">
            <v>0</v>
          </cell>
          <cell r="D59">
            <v>1344</v>
          </cell>
        </row>
        <row r="60">
          <cell r="A60">
            <v>59</v>
          </cell>
          <cell r="B60">
            <v>2070</v>
          </cell>
          <cell r="C60">
            <v>0</v>
          </cell>
          <cell r="D60">
            <v>2070</v>
          </cell>
        </row>
        <row r="61">
          <cell r="A61">
            <v>60</v>
          </cell>
          <cell r="B61">
            <v>61209</v>
          </cell>
          <cell r="C61">
            <v>0</v>
          </cell>
          <cell r="D61">
            <v>61209</v>
          </cell>
        </row>
        <row r="62">
          <cell r="A62">
            <v>61</v>
          </cell>
          <cell r="B62">
            <v>1251</v>
          </cell>
          <cell r="C62">
            <v>0</v>
          </cell>
          <cell r="D62">
            <v>1251</v>
          </cell>
        </row>
        <row r="63">
          <cell r="A63">
            <v>62</v>
          </cell>
          <cell r="B63">
            <v>2321</v>
          </cell>
          <cell r="C63">
            <v>0</v>
          </cell>
          <cell r="D63">
            <v>2321</v>
          </cell>
        </row>
        <row r="64">
          <cell r="A64">
            <v>63</v>
          </cell>
          <cell r="B64">
            <v>186379</v>
          </cell>
          <cell r="C64">
            <v>0</v>
          </cell>
          <cell r="D64">
            <v>186379</v>
          </cell>
        </row>
        <row r="65">
          <cell r="A65">
            <v>64</v>
          </cell>
          <cell r="B65">
            <v>3622</v>
          </cell>
          <cell r="C65">
            <v>0</v>
          </cell>
          <cell r="D65">
            <v>3622</v>
          </cell>
        </row>
        <row r="66">
          <cell r="A66">
            <v>65</v>
          </cell>
          <cell r="B66">
            <v>4545</v>
          </cell>
          <cell r="C66">
            <v>0</v>
          </cell>
          <cell r="D66">
            <v>4545</v>
          </cell>
        </row>
        <row r="67">
          <cell r="A67">
            <v>66</v>
          </cell>
          <cell r="B67">
            <v>362</v>
          </cell>
          <cell r="C67">
            <v>0</v>
          </cell>
          <cell r="D67">
            <v>362</v>
          </cell>
        </row>
        <row r="68">
          <cell r="A68">
            <v>67</v>
          </cell>
          <cell r="B68">
            <v>768</v>
          </cell>
          <cell r="C68">
            <v>0</v>
          </cell>
          <cell r="D68">
            <v>768</v>
          </cell>
        </row>
        <row r="69">
          <cell r="A69">
            <v>68</v>
          </cell>
          <cell r="B69">
            <v>5135</v>
          </cell>
          <cell r="C69">
            <v>0</v>
          </cell>
          <cell r="D69">
            <v>5135</v>
          </cell>
        </row>
        <row r="70">
          <cell r="A70">
            <v>69</v>
          </cell>
          <cell r="B70">
            <v>402</v>
          </cell>
          <cell r="C70">
            <v>0</v>
          </cell>
          <cell r="D70">
            <v>402</v>
          </cell>
        </row>
        <row r="71">
          <cell r="A71">
            <v>70</v>
          </cell>
          <cell r="B71">
            <v>852</v>
          </cell>
          <cell r="C71">
            <v>0</v>
          </cell>
          <cell r="D71">
            <v>852</v>
          </cell>
        </row>
        <row r="72">
          <cell r="A72">
            <v>71</v>
          </cell>
          <cell r="B72">
            <v>7978</v>
          </cell>
          <cell r="C72">
            <v>0</v>
          </cell>
          <cell r="D72">
            <v>7978</v>
          </cell>
        </row>
        <row r="73">
          <cell r="A73">
            <v>72</v>
          </cell>
          <cell r="B73">
            <v>368</v>
          </cell>
          <cell r="C73">
            <v>0</v>
          </cell>
          <cell r="D73">
            <v>368</v>
          </cell>
        </row>
        <row r="74">
          <cell r="A74">
            <v>73</v>
          </cell>
          <cell r="B74">
            <v>50229</v>
          </cell>
          <cell r="C74">
            <v>0</v>
          </cell>
          <cell r="D74">
            <v>50229</v>
          </cell>
        </row>
        <row r="75">
          <cell r="A75">
            <v>74</v>
          </cell>
          <cell r="B75">
            <v>775</v>
          </cell>
          <cell r="C75">
            <v>0</v>
          </cell>
          <cell r="D75">
            <v>775</v>
          </cell>
        </row>
        <row r="76">
          <cell r="A76">
            <v>75</v>
          </cell>
          <cell r="B76">
            <v>829</v>
          </cell>
          <cell r="C76">
            <v>0</v>
          </cell>
          <cell r="D76">
            <v>829</v>
          </cell>
        </row>
        <row r="77">
          <cell r="A77">
            <v>76</v>
          </cell>
          <cell r="B77">
            <v>49847</v>
          </cell>
          <cell r="C77">
            <v>0</v>
          </cell>
          <cell r="D77">
            <v>49847</v>
          </cell>
        </row>
        <row r="78">
          <cell r="A78">
            <v>77</v>
          </cell>
          <cell r="B78">
            <v>745</v>
          </cell>
          <cell r="C78">
            <v>0</v>
          </cell>
          <cell r="D78">
            <v>745</v>
          </cell>
        </row>
        <row r="79">
          <cell r="A79">
            <v>78</v>
          </cell>
          <cell r="B79">
            <v>790</v>
          </cell>
          <cell r="C79">
            <v>0</v>
          </cell>
          <cell r="D79">
            <v>790</v>
          </cell>
        </row>
        <row r="80">
          <cell r="A80">
            <v>79</v>
          </cell>
          <cell r="B80">
            <v>48882</v>
          </cell>
          <cell r="C80">
            <v>0</v>
          </cell>
          <cell r="D80">
            <v>48882</v>
          </cell>
        </row>
        <row r="81">
          <cell r="A81">
            <v>80</v>
          </cell>
          <cell r="B81">
            <v>899</v>
          </cell>
          <cell r="C81">
            <v>0</v>
          </cell>
          <cell r="D81">
            <v>899</v>
          </cell>
        </row>
        <row r="82">
          <cell r="A82">
            <v>81</v>
          </cell>
          <cell r="B82">
            <v>10654</v>
          </cell>
          <cell r="C82">
            <v>0</v>
          </cell>
          <cell r="D82">
            <v>10654</v>
          </cell>
        </row>
        <row r="83">
          <cell r="A83">
            <v>82</v>
          </cell>
          <cell r="C83">
            <v>3</v>
          </cell>
          <cell r="D83" t="str">
            <v>…</v>
          </cell>
        </row>
        <row r="84">
          <cell r="A84">
            <v>83</v>
          </cell>
          <cell r="B84">
            <v>1582</v>
          </cell>
          <cell r="C84">
            <v>0</v>
          </cell>
          <cell r="D84">
            <v>1582</v>
          </cell>
        </row>
        <row r="85">
          <cell r="A85">
            <v>84</v>
          </cell>
          <cell r="B85">
            <v>10400</v>
          </cell>
          <cell r="C85">
            <v>0</v>
          </cell>
          <cell r="D85">
            <v>10400</v>
          </cell>
        </row>
        <row r="86">
          <cell r="A86">
            <v>85</v>
          </cell>
          <cell r="C86">
            <v>3</v>
          </cell>
          <cell r="D86" t="str">
            <v>…</v>
          </cell>
        </row>
        <row r="87">
          <cell r="A87">
            <v>86</v>
          </cell>
          <cell r="B87">
            <v>1983</v>
          </cell>
          <cell r="C87">
            <v>0</v>
          </cell>
          <cell r="D87">
            <v>1983</v>
          </cell>
        </row>
        <row r="88">
          <cell r="A88">
            <v>87</v>
          </cell>
          <cell r="B88">
            <v>6249</v>
          </cell>
          <cell r="C88">
            <v>0</v>
          </cell>
          <cell r="D88">
            <v>6249</v>
          </cell>
        </row>
        <row r="89">
          <cell r="A89">
            <v>88</v>
          </cell>
          <cell r="C89">
            <v>3</v>
          </cell>
          <cell r="D89" t="str">
            <v>…</v>
          </cell>
        </row>
        <row r="90">
          <cell r="A90">
            <v>89</v>
          </cell>
          <cell r="B90">
            <v>15976</v>
          </cell>
          <cell r="C90">
            <v>0</v>
          </cell>
          <cell r="D90">
            <v>15976</v>
          </cell>
        </row>
        <row r="91">
          <cell r="A91">
            <v>90</v>
          </cell>
          <cell r="B91">
            <v>1041</v>
          </cell>
          <cell r="C91">
            <v>0</v>
          </cell>
          <cell r="D91">
            <v>1041</v>
          </cell>
        </row>
        <row r="92">
          <cell r="A92">
            <v>91</v>
          </cell>
          <cell r="B92">
            <v>1446</v>
          </cell>
          <cell r="C92">
            <v>0</v>
          </cell>
          <cell r="D92">
            <v>1446</v>
          </cell>
        </row>
        <row r="93">
          <cell r="A93">
            <v>92</v>
          </cell>
          <cell r="B93">
            <v>13718</v>
          </cell>
          <cell r="C93">
            <v>0</v>
          </cell>
          <cell r="D93">
            <v>13718</v>
          </cell>
        </row>
        <row r="94">
          <cell r="A94">
            <v>93</v>
          </cell>
          <cell r="B94">
            <v>949</v>
          </cell>
          <cell r="C94">
            <v>0</v>
          </cell>
          <cell r="D94">
            <v>949</v>
          </cell>
        </row>
        <row r="95">
          <cell r="A95">
            <v>94</v>
          </cell>
          <cell r="B95">
            <v>1306</v>
          </cell>
          <cell r="C95">
            <v>0</v>
          </cell>
          <cell r="D95">
            <v>1306</v>
          </cell>
        </row>
        <row r="96">
          <cell r="A96">
            <v>95</v>
          </cell>
          <cell r="B96">
            <v>17230</v>
          </cell>
          <cell r="C96">
            <v>0</v>
          </cell>
          <cell r="D96">
            <v>17230</v>
          </cell>
        </row>
        <row r="97">
          <cell r="A97">
            <v>96</v>
          </cell>
          <cell r="B97">
            <v>826</v>
          </cell>
          <cell r="C97">
            <v>0</v>
          </cell>
          <cell r="D97">
            <v>826</v>
          </cell>
        </row>
        <row r="98">
          <cell r="A98">
            <v>97</v>
          </cell>
          <cell r="B98">
            <v>1422</v>
          </cell>
          <cell r="C98">
            <v>0</v>
          </cell>
          <cell r="D98">
            <v>1422</v>
          </cell>
        </row>
        <row r="99">
          <cell r="A99">
            <v>98</v>
          </cell>
          <cell r="B99">
            <v>835</v>
          </cell>
          <cell r="C99">
            <v>0</v>
          </cell>
          <cell r="D99">
            <v>835</v>
          </cell>
        </row>
        <row r="100">
          <cell r="A100">
            <v>99</v>
          </cell>
          <cell r="B100">
            <v>2059</v>
          </cell>
          <cell r="C100">
            <v>0</v>
          </cell>
          <cell r="D100">
            <v>2059</v>
          </cell>
        </row>
        <row r="101">
          <cell r="A101">
            <v>100</v>
          </cell>
          <cell r="B101">
            <v>1338</v>
          </cell>
          <cell r="C101">
            <v>0</v>
          </cell>
          <cell r="D101">
            <v>1338</v>
          </cell>
        </row>
        <row r="102">
          <cell r="A102">
            <v>101</v>
          </cell>
          <cell r="B102">
            <v>811</v>
          </cell>
          <cell r="C102">
            <v>0</v>
          </cell>
          <cell r="D102">
            <v>811</v>
          </cell>
        </row>
        <row r="103">
          <cell r="A103">
            <v>102</v>
          </cell>
          <cell r="B103">
            <v>2031</v>
          </cell>
          <cell r="C103">
            <v>0</v>
          </cell>
          <cell r="D103">
            <v>2031</v>
          </cell>
        </row>
        <row r="104">
          <cell r="A104">
            <v>103</v>
          </cell>
          <cell r="B104">
            <v>1324</v>
          </cell>
          <cell r="C104">
            <v>0</v>
          </cell>
          <cell r="D104">
            <v>1324</v>
          </cell>
        </row>
        <row r="105">
          <cell r="A105">
            <v>104</v>
          </cell>
          <cell r="B105">
            <v>391</v>
          </cell>
          <cell r="C105">
            <v>0</v>
          </cell>
          <cell r="D105">
            <v>391</v>
          </cell>
        </row>
        <row r="106">
          <cell r="A106">
            <v>105</v>
          </cell>
          <cell r="B106">
            <v>1106</v>
          </cell>
          <cell r="C106">
            <v>0</v>
          </cell>
          <cell r="D106">
            <v>1106</v>
          </cell>
        </row>
        <row r="107">
          <cell r="A107">
            <v>106</v>
          </cell>
          <cell r="B107">
            <v>1117</v>
          </cell>
          <cell r="C107">
            <v>0</v>
          </cell>
          <cell r="D107">
            <v>1117</v>
          </cell>
        </row>
        <row r="108">
          <cell r="A108">
            <v>107</v>
          </cell>
          <cell r="B108">
            <v>1893</v>
          </cell>
          <cell r="C108">
            <v>0</v>
          </cell>
          <cell r="D108">
            <v>1893</v>
          </cell>
        </row>
        <row r="109">
          <cell r="A109">
            <v>108</v>
          </cell>
          <cell r="B109">
            <v>1049</v>
          </cell>
          <cell r="C109">
            <v>0</v>
          </cell>
          <cell r="D109">
            <v>1049</v>
          </cell>
        </row>
        <row r="110">
          <cell r="A110">
            <v>109</v>
          </cell>
          <cell r="B110">
            <v>1129</v>
          </cell>
          <cell r="C110">
            <v>0</v>
          </cell>
          <cell r="D110">
            <v>1129</v>
          </cell>
        </row>
        <row r="111">
          <cell r="A111">
            <v>110</v>
          </cell>
          <cell r="B111">
            <v>1904</v>
          </cell>
          <cell r="C111">
            <v>0</v>
          </cell>
          <cell r="D111">
            <v>1904</v>
          </cell>
        </row>
        <row r="112">
          <cell r="A112">
            <v>111</v>
          </cell>
          <cell r="B112">
            <v>881</v>
          </cell>
          <cell r="C112">
            <v>0</v>
          </cell>
          <cell r="D112">
            <v>881</v>
          </cell>
        </row>
        <row r="113">
          <cell r="A113">
            <v>112</v>
          </cell>
          <cell r="B113">
            <v>612</v>
          </cell>
          <cell r="C113">
            <v>0</v>
          </cell>
          <cell r="D113">
            <v>612</v>
          </cell>
        </row>
        <row r="114">
          <cell r="A114">
            <v>113</v>
          </cell>
          <cell r="B114">
            <v>2518</v>
          </cell>
          <cell r="C114">
            <v>0</v>
          </cell>
          <cell r="D114">
            <v>2518</v>
          </cell>
        </row>
        <row r="115">
          <cell r="A115">
            <v>114</v>
          </cell>
          <cell r="B115">
            <v>1107</v>
          </cell>
          <cell r="C115">
            <v>0</v>
          </cell>
          <cell r="D115">
            <v>1107</v>
          </cell>
        </row>
        <row r="116">
          <cell r="A116">
            <v>115</v>
          </cell>
          <cell r="B116">
            <v>2633</v>
          </cell>
          <cell r="C116">
            <v>0</v>
          </cell>
          <cell r="D116">
            <v>2633</v>
          </cell>
        </row>
        <row r="117">
          <cell r="A117">
            <v>116</v>
          </cell>
          <cell r="B117">
            <v>1944</v>
          </cell>
          <cell r="C117">
            <v>0</v>
          </cell>
          <cell r="D117">
            <v>1944</v>
          </cell>
        </row>
        <row r="118">
          <cell r="A118">
            <v>117</v>
          </cell>
          <cell r="B118">
            <v>879</v>
          </cell>
          <cell r="C118">
            <v>0</v>
          </cell>
          <cell r="D118">
            <v>879</v>
          </cell>
        </row>
        <row r="119">
          <cell r="A119">
            <v>118</v>
          </cell>
          <cell r="B119">
            <v>2221</v>
          </cell>
          <cell r="C119">
            <v>0</v>
          </cell>
          <cell r="D119">
            <v>2221</v>
          </cell>
        </row>
        <row r="120">
          <cell r="A120">
            <v>119</v>
          </cell>
          <cell r="B120">
            <v>3306</v>
          </cell>
          <cell r="C120">
            <v>0</v>
          </cell>
          <cell r="D120">
            <v>3306</v>
          </cell>
        </row>
        <row r="121">
          <cell r="A121">
            <v>120</v>
          </cell>
          <cell r="B121">
            <v>1601</v>
          </cell>
          <cell r="C121">
            <v>0</v>
          </cell>
          <cell r="D121">
            <v>1601</v>
          </cell>
        </row>
        <row r="122">
          <cell r="A122">
            <v>121</v>
          </cell>
          <cell r="B122">
            <v>28</v>
          </cell>
          <cell r="C122">
            <v>0</v>
          </cell>
          <cell r="D122">
            <v>28</v>
          </cell>
        </row>
        <row r="123">
          <cell r="A123">
            <v>122</v>
          </cell>
          <cell r="B123">
            <v>220</v>
          </cell>
          <cell r="C123">
            <v>0</v>
          </cell>
          <cell r="D123">
            <v>220</v>
          </cell>
        </row>
        <row r="124">
          <cell r="A124">
            <v>123</v>
          </cell>
          <cell r="B124">
            <v>806</v>
          </cell>
          <cell r="C124">
            <v>0</v>
          </cell>
          <cell r="D124">
            <v>806</v>
          </cell>
        </row>
        <row r="125">
          <cell r="A125">
            <v>124</v>
          </cell>
          <cell r="B125">
            <v>28</v>
          </cell>
          <cell r="C125">
            <v>0</v>
          </cell>
          <cell r="D125">
            <v>28</v>
          </cell>
        </row>
        <row r="126">
          <cell r="A126">
            <v>125</v>
          </cell>
          <cell r="B126">
            <v>220</v>
          </cell>
          <cell r="C126">
            <v>0</v>
          </cell>
          <cell r="D126">
            <v>220</v>
          </cell>
        </row>
        <row r="127">
          <cell r="A127">
            <v>126</v>
          </cell>
          <cell r="B127">
            <v>806</v>
          </cell>
          <cell r="C127">
            <v>0</v>
          </cell>
          <cell r="D127">
            <v>806</v>
          </cell>
        </row>
        <row r="128">
          <cell r="A128">
            <v>127</v>
          </cell>
          <cell r="C128">
            <v>4</v>
          </cell>
          <cell r="D128" t="str">
            <v>-</v>
          </cell>
        </row>
        <row r="129">
          <cell r="A129">
            <v>128</v>
          </cell>
          <cell r="C129">
            <v>4</v>
          </cell>
          <cell r="D129" t="str">
            <v>-</v>
          </cell>
        </row>
        <row r="130">
          <cell r="A130">
            <v>129</v>
          </cell>
          <cell r="B130">
            <v>5992</v>
          </cell>
          <cell r="C130">
            <v>0</v>
          </cell>
          <cell r="D130">
            <v>5992</v>
          </cell>
        </row>
        <row r="131">
          <cell r="A131">
            <v>130</v>
          </cell>
          <cell r="B131">
            <v>1053</v>
          </cell>
          <cell r="C131">
            <v>0</v>
          </cell>
          <cell r="D131">
            <v>1053</v>
          </cell>
        </row>
        <row r="132">
          <cell r="A132">
            <v>131</v>
          </cell>
          <cell r="B132">
            <v>1297</v>
          </cell>
          <cell r="C132">
            <v>0</v>
          </cell>
          <cell r="D132">
            <v>1297</v>
          </cell>
        </row>
        <row r="133">
          <cell r="A133">
            <v>132</v>
          </cell>
          <cell r="B133">
            <v>5800</v>
          </cell>
          <cell r="C133">
            <v>0</v>
          </cell>
          <cell r="D133">
            <v>5800</v>
          </cell>
        </row>
        <row r="134">
          <cell r="A134">
            <v>133</v>
          </cell>
          <cell r="B134">
            <v>977</v>
          </cell>
          <cell r="C134">
            <v>0</v>
          </cell>
          <cell r="D134">
            <v>977</v>
          </cell>
        </row>
        <row r="135">
          <cell r="A135">
            <v>134</v>
          </cell>
          <cell r="B135">
            <v>1249</v>
          </cell>
          <cell r="C135">
            <v>0</v>
          </cell>
          <cell r="D135">
            <v>1249</v>
          </cell>
        </row>
        <row r="136">
          <cell r="A136">
            <v>135</v>
          </cell>
          <cell r="B136">
            <v>3220</v>
          </cell>
          <cell r="C136">
            <v>0</v>
          </cell>
          <cell r="D136">
            <v>3220</v>
          </cell>
        </row>
        <row r="137">
          <cell r="A137">
            <v>136</v>
          </cell>
          <cell r="B137">
            <v>670</v>
          </cell>
          <cell r="C137">
            <v>0</v>
          </cell>
          <cell r="D137">
            <v>670</v>
          </cell>
        </row>
        <row r="138">
          <cell r="A138">
            <v>137</v>
          </cell>
          <cell r="B138">
            <v>9513</v>
          </cell>
          <cell r="C138">
            <v>0</v>
          </cell>
          <cell r="D138">
            <v>9513</v>
          </cell>
        </row>
        <row r="139">
          <cell r="A139">
            <v>138</v>
          </cell>
          <cell r="B139">
            <v>923</v>
          </cell>
          <cell r="C139">
            <v>0</v>
          </cell>
          <cell r="D139">
            <v>923</v>
          </cell>
        </row>
        <row r="140">
          <cell r="A140">
            <v>139</v>
          </cell>
          <cell r="B140">
            <v>840</v>
          </cell>
          <cell r="C140">
            <v>0</v>
          </cell>
          <cell r="D140">
            <v>840</v>
          </cell>
        </row>
        <row r="141">
          <cell r="A141">
            <v>140</v>
          </cell>
          <cell r="B141">
            <v>9975</v>
          </cell>
          <cell r="C141">
            <v>0</v>
          </cell>
          <cell r="D141">
            <v>9975</v>
          </cell>
        </row>
        <row r="142">
          <cell r="A142">
            <v>141</v>
          </cell>
          <cell r="B142">
            <v>951</v>
          </cell>
          <cell r="C142">
            <v>0</v>
          </cell>
          <cell r="D142">
            <v>951</v>
          </cell>
        </row>
        <row r="143">
          <cell r="A143">
            <v>142</v>
          </cell>
          <cell r="B143">
            <v>823</v>
          </cell>
          <cell r="C143">
            <v>0</v>
          </cell>
          <cell r="D143">
            <v>823</v>
          </cell>
        </row>
        <row r="144">
          <cell r="A144">
            <v>143</v>
          </cell>
          <cell r="B144">
            <v>8176</v>
          </cell>
          <cell r="C144">
            <v>0</v>
          </cell>
          <cell r="D144">
            <v>8176</v>
          </cell>
        </row>
        <row r="145">
          <cell r="A145">
            <v>144</v>
          </cell>
          <cell r="B145">
            <v>523</v>
          </cell>
          <cell r="C145">
            <v>0</v>
          </cell>
          <cell r="D145">
            <v>523</v>
          </cell>
        </row>
        <row r="146">
          <cell r="A146">
            <v>145</v>
          </cell>
          <cell r="B146">
            <v>2764</v>
          </cell>
          <cell r="C146">
            <v>0</v>
          </cell>
          <cell r="D146">
            <v>2764</v>
          </cell>
        </row>
        <row r="147">
          <cell r="A147">
            <v>146</v>
          </cell>
          <cell r="B147">
            <v>1202</v>
          </cell>
          <cell r="C147">
            <v>0</v>
          </cell>
          <cell r="D147">
            <v>1202</v>
          </cell>
        </row>
        <row r="148">
          <cell r="A148">
            <v>147</v>
          </cell>
          <cell r="B148">
            <v>1656</v>
          </cell>
          <cell r="C148">
            <v>0</v>
          </cell>
          <cell r="D148">
            <v>1656</v>
          </cell>
        </row>
        <row r="149">
          <cell r="A149">
            <v>148</v>
          </cell>
          <cell r="B149">
            <v>3124</v>
          </cell>
          <cell r="C149">
            <v>0</v>
          </cell>
          <cell r="D149">
            <v>3124</v>
          </cell>
        </row>
        <row r="150">
          <cell r="A150">
            <v>149</v>
          </cell>
          <cell r="B150">
            <v>1272</v>
          </cell>
          <cell r="C150">
            <v>0</v>
          </cell>
          <cell r="D150">
            <v>1272</v>
          </cell>
        </row>
        <row r="151">
          <cell r="A151">
            <v>150</v>
          </cell>
          <cell r="B151">
            <v>1795</v>
          </cell>
          <cell r="C151">
            <v>0</v>
          </cell>
          <cell r="D151">
            <v>1795</v>
          </cell>
        </row>
        <row r="152">
          <cell r="A152">
            <v>151</v>
          </cell>
          <cell r="B152">
            <v>1890</v>
          </cell>
          <cell r="C152">
            <v>0</v>
          </cell>
          <cell r="D152">
            <v>1890</v>
          </cell>
        </row>
        <row r="153">
          <cell r="A153">
            <v>152</v>
          </cell>
          <cell r="B153">
            <v>382</v>
          </cell>
          <cell r="C153">
            <v>0</v>
          </cell>
          <cell r="D153">
            <v>382</v>
          </cell>
        </row>
        <row r="154">
          <cell r="A154">
            <v>153</v>
          </cell>
          <cell r="B154">
            <v>2105</v>
          </cell>
          <cell r="C154">
            <v>0</v>
          </cell>
          <cell r="D154">
            <v>2105</v>
          </cell>
        </row>
        <row r="155">
          <cell r="A155">
            <v>154</v>
          </cell>
          <cell r="B155">
            <v>404</v>
          </cell>
          <cell r="C155">
            <v>0</v>
          </cell>
          <cell r="D155">
            <v>404</v>
          </cell>
        </row>
        <row r="156">
          <cell r="A156">
            <v>155</v>
          </cell>
          <cell r="B156">
            <v>571</v>
          </cell>
          <cell r="C156">
            <v>0</v>
          </cell>
          <cell r="D156">
            <v>571</v>
          </cell>
        </row>
        <row r="157">
          <cell r="A157">
            <v>156</v>
          </cell>
          <cell r="B157">
            <v>1696</v>
          </cell>
          <cell r="C157">
            <v>0</v>
          </cell>
          <cell r="D157">
            <v>1696</v>
          </cell>
        </row>
        <row r="158">
          <cell r="A158">
            <v>157</v>
          </cell>
          <cell r="B158">
            <v>396</v>
          </cell>
          <cell r="C158">
            <v>0</v>
          </cell>
          <cell r="D158">
            <v>396</v>
          </cell>
        </row>
        <row r="159">
          <cell r="A159">
            <v>158</v>
          </cell>
          <cell r="B159">
            <v>542</v>
          </cell>
          <cell r="C159">
            <v>0</v>
          </cell>
          <cell r="D159">
            <v>542</v>
          </cell>
        </row>
        <row r="160">
          <cell r="A160">
            <v>159</v>
          </cell>
          <cell r="B160">
            <v>661</v>
          </cell>
          <cell r="C160">
            <v>0</v>
          </cell>
          <cell r="D160">
            <v>661</v>
          </cell>
        </row>
        <row r="161">
          <cell r="A161">
            <v>160</v>
          </cell>
          <cell r="B161">
            <v>32</v>
          </cell>
          <cell r="C161">
            <v>0</v>
          </cell>
          <cell r="D161">
            <v>32</v>
          </cell>
        </row>
        <row r="162">
          <cell r="A162">
            <v>161</v>
          </cell>
          <cell r="B162">
            <v>18636</v>
          </cell>
          <cell r="C162">
            <v>0</v>
          </cell>
          <cell r="D162">
            <v>18636</v>
          </cell>
        </row>
        <row r="163">
          <cell r="A163">
            <v>162</v>
          </cell>
          <cell r="B163">
            <v>512</v>
          </cell>
          <cell r="C163">
            <v>0</v>
          </cell>
          <cell r="D163">
            <v>512</v>
          </cell>
        </row>
        <row r="164">
          <cell r="A164">
            <v>163</v>
          </cell>
          <cell r="B164">
            <v>1116</v>
          </cell>
          <cell r="C164">
            <v>0</v>
          </cell>
          <cell r="D164">
            <v>1116</v>
          </cell>
        </row>
        <row r="165">
          <cell r="A165">
            <v>164</v>
          </cell>
          <cell r="B165">
            <v>22071</v>
          </cell>
          <cell r="C165">
            <v>0</v>
          </cell>
          <cell r="D165">
            <v>22071</v>
          </cell>
        </row>
        <row r="166">
          <cell r="A166">
            <v>165</v>
          </cell>
          <cell r="B166">
            <v>546</v>
          </cell>
          <cell r="C166">
            <v>0</v>
          </cell>
          <cell r="D166">
            <v>546</v>
          </cell>
        </row>
        <row r="167">
          <cell r="A167">
            <v>166</v>
          </cell>
          <cell r="B167">
            <v>879</v>
          </cell>
          <cell r="C167">
            <v>0</v>
          </cell>
          <cell r="D167">
            <v>879</v>
          </cell>
        </row>
        <row r="168">
          <cell r="A168">
            <v>167</v>
          </cell>
          <cell r="B168">
            <v>11803</v>
          </cell>
          <cell r="C168">
            <v>0</v>
          </cell>
          <cell r="D168">
            <v>11803</v>
          </cell>
        </row>
        <row r="169">
          <cell r="A169">
            <v>168</v>
          </cell>
          <cell r="B169">
            <v>402</v>
          </cell>
          <cell r="C169">
            <v>0</v>
          </cell>
          <cell r="D169">
            <v>402</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17145"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714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2.panasonic.biz/jp/densetsu/haikan/conduit/metal_flexible_conduit/flexible_conduit.html" TargetMode="External"/><Relationship Id="rId3" Type="http://schemas.openxmlformats.org/officeDocument/2006/relationships/hyperlink" Target="https://esctlg.panasonic.biz/iportal/oc.do?c=ZFCT1A308&amp;p=1&amp;v=PEWJ0001" TargetMode="External"/><Relationship Id="rId7" Type="http://schemas.openxmlformats.org/officeDocument/2006/relationships/hyperlink" Target="https://www2.panasonic.biz/jp/energy/elseev/" TargetMode="External"/><Relationship Id="rId2" Type="http://schemas.openxmlformats.org/officeDocument/2006/relationships/hyperlink" Target="https://esctlg.panasonic.biz/iportal/oc.do?c=ZFCT1A309&amp;p=1&amp;v=PEWJ0001" TargetMode="External"/><Relationship Id="rId1" Type="http://schemas.openxmlformats.org/officeDocument/2006/relationships/hyperlink" Target="https://www2.panasonic.biz/jp/densetsu/haikan/conduit/metal_flexible_conduit/flexible_resin_conduit.html" TargetMode="External"/><Relationship Id="rId6" Type="http://schemas.openxmlformats.org/officeDocument/2006/relationships/hyperlink" Target="https://esctlg.panasonic.biz/iportal/oc.do?c=ZFCT1A309&amp;p=1166&amp;v=PEWJ0001" TargetMode="External"/><Relationship Id="rId5" Type="http://schemas.openxmlformats.org/officeDocument/2006/relationships/hyperlink" Target="https://esctlg.panasonic.biz/iportal/oc.do?c=SSCT1B266&amp;p=11&amp;v=PEWJ0001" TargetMode="External"/><Relationship Id="rId4" Type="http://schemas.openxmlformats.org/officeDocument/2006/relationships/hyperlink" Target="https://esctlg.panasonic.biz/iportal/oc.do?c=SSCT1B266&amp;p=11&amp;v=PEWJ000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panasonic.biz/jp/energy/solar_industrial/"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b2b-api.panasonic.eu/ja/media_stream/d8_emd_pim/media/5414" TargetMode="External"/><Relationship Id="rId7" Type="http://schemas.openxmlformats.org/officeDocument/2006/relationships/hyperlink" Target="https://connect.panasonic.com/jp-ja/products-services/prodisplays/lineup/sq2h/spec" TargetMode="External"/><Relationship Id="rId2" Type="http://schemas.openxmlformats.org/officeDocument/2006/relationships/hyperlink" Target="https://esctlg.panasonic.biz/iportal/oc.do?c=SSCT1B267&amp;p=1&amp;v=PEWJ0001" TargetMode="External"/><Relationship Id="rId1" Type="http://schemas.openxmlformats.org/officeDocument/2006/relationships/hyperlink" Target="https://b2b-api.panasonic.eu/ja/media_stream/d8_emd_pim/media/5414" TargetMode="External"/><Relationship Id="rId6" Type="http://schemas.openxmlformats.org/officeDocument/2006/relationships/hyperlink" Target="https://b2b-api.panasonic.eu/ja/media_stream/d8_emd_pim/media/5414" TargetMode="External"/><Relationship Id="rId5" Type="http://schemas.openxmlformats.org/officeDocument/2006/relationships/hyperlink" Target="https://connect.panasonic.com/jp-ja/products-services/projector/lineup/req15/spec" TargetMode="External"/><Relationship Id="rId4" Type="http://schemas.openxmlformats.org/officeDocument/2006/relationships/hyperlink" Target="https://panasonic.jp/diga/p-db/DMR-4X1002_spec.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sctlg.panasonic.biz/iportal/oc.do?c=ZFCT1A309&amp;p=1400&amp;v=PEWJ000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5D42-91B0-4A9A-AA3E-45BA7228AD4E}">
  <dimension ref="A1:A53"/>
  <sheetViews>
    <sheetView workbookViewId="0">
      <selection activeCell="D5" sqref="D5"/>
    </sheetView>
  </sheetViews>
  <sheetFormatPr defaultColWidth="9" defaultRowHeight="13.2" x14ac:dyDescent="0.2"/>
  <cols>
    <col min="1" max="1" width="89.44140625" style="1" customWidth="1"/>
    <col min="2" max="16384" width="9" style="33"/>
  </cols>
  <sheetData>
    <row r="1" spans="1:1" ht="21.6" x14ac:dyDescent="0.2">
      <c r="A1" s="318" t="s">
        <v>1800</v>
      </c>
    </row>
    <row r="2" spans="1:1" ht="17.399999999999999" x14ac:dyDescent="0.2">
      <c r="A2" s="310"/>
    </row>
    <row r="3" spans="1:1" s="421" customFormat="1" ht="17.399999999999999" x14ac:dyDescent="0.2">
      <c r="A3" s="420" t="s">
        <v>1801</v>
      </c>
    </row>
    <row r="4" spans="1:1" s="421" customFormat="1" ht="17.399999999999999" x14ac:dyDescent="0.2">
      <c r="A4" s="422" t="s">
        <v>1802</v>
      </c>
    </row>
    <row r="5" spans="1:1" ht="18" thickBot="1" x14ac:dyDescent="0.25">
      <c r="A5" s="319"/>
    </row>
    <row r="6" spans="1:1" ht="18" thickTop="1" x14ac:dyDescent="0.2">
      <c r="A6" s="339" t="s">
        <v>1806</v>
      </c>
    </row>
    <row r="7" spans="1:1" ht="16.2" x14ac:dyDescent="0.2">
      <c r="A7" s="321" t="s">
        <v>1836</v>
      </c>
    </row>
    <row r="8" spans="1:1" ht="16.2" x14ac:dyDescent="0.2">
      <c r="A8" s="321" t="s">
        <v>1803</v>
      </c>
    </row>
    <row r="9" spans="1:1" ht="16.2" x14ac:dyDescent="0.2">
      <c r="A9" s="321" t="s">
        <v>1835</v>
      </c>
    </row>
    <row r="10" spans="1:1" ht="16.2" x14ac:dyDescent="0.2">
      <c r="A10" s="321" t="s">
        <v>1804</v>
      </c>
    </row>
    <row r="11" spans="1:1" ht="16.2" x14ac:dyDescent="0.2">
      <c r="A11" s="321" t="s">
        <v>1805</v>
      </c>
    </row>
    <row r="12" spans="1:1" ht="16.2" x14ac:dyDescent="0.2">
      <c r="A12" s="321" t="s">
        <v>1837</v>
      </c>
    </row>
    <row r="13" spans="1:1" ht="16.2" x14ac:dyDescent="0.2">
      <c r="A13" s="321" t="s">
        <v>1842</v>
      </c>
    </row>
    <row r="14" spans="1:1" ht="16.2" x14ac:dyDescent="0.2">
      <c r="A14" s="321" t="s">
        <v>1838</v>
      </c>
    </row>
    <row r="15" spans="1:1" ht="16.2" x14ac:dyDescent="0.2">
      <c r="A15" s="321" t="s">
        <v>1839</v>
      </c>
    </row>
    <row r="16" spans="1:1" ht="16.2" x14ac:dyDescent="0.2">
      <c r="A16" s="321" t="s">
        <v>1840</v>
      </c>
    </row>
    <row r="17" spans="1:1" ht="16.8" thickBot="1" x14ac:dyDescent="0.25">
      <c r="A17" s="322" t="s">
        <v>1841</v>
      </c>
    </row>
    <row r="18" spans="1:1" ht="17.399999999999999" thickTop="1" thickBot="1" x14ac:dyDescent="0.25">
      <c r="A18" s="320"/>
    </row>
    <row r="19" spans="1:1" ht="18" thickTop="1" x14ac:dyDescent="0.2">
      <c r="A19" s="339" t="s">
        <v>1823</v>
      </c>
    </row>
    <row r="20" spans="1:1" x14ac:dyDescent="0.2">
      <c r="A20" s="323" t="s">
        <v>1844</v>
      </c>
    </row>
    <row r="21" spans="1:1" x14ac:dyDescent="0.2">
      <c r="A21" s="323" t="s">
        <v>1845</v>
      </c>
    </row>
    <row r="22" spans="1:1" x14ac:dyDescent="0.2">
      <c r="A22" s="323" t="s">
        <v>1846</v>
      </c>
    </row>
    <row r="23" spans="1:1" x14ac:dyDescent="0.2">
      <c r="A23" s="323" t="s">
        <v>1847</v>
      </c>
    </row>
    <row r="24" spans="1:1" x14ac:dyDescent="0.2">
      <c r="A24" s="323" t="s">
        <v>1807</v>
      </c>
    </row>
    <row r="25" spans="1:1" x14ac:dyDescent="0.2">
      <c r="A25" s="323" t="s">
        <v>1808</v>
      </c>
    </row>
    <row r="26" spans="1:1" x14ac:dyDescent="0.2">
      <c r="A26" s="323" t="s">
        <v>1809</v>
      </c>
    </row>
    <row r="27" spans="1:1" x14ac:dyDescent="0.2">
      <c r="A27" s="323" t="s">
        <v>1816</v>
      </c>
    </row>
    <row r="28" spans="1:1" x14ac:dyDescent="0.2">
      <c r="A28" s="323" t="s">
        <v>1810</v>
      </c>
    </row>
    <row r="29" spans="1:1" x14ac:dyDescent="0.2">
      <c r="A29" s="323" t="s">
        <v>1811</v>
      </c>
    </row>
    <row r="30" spans="1:1" x14ac:dyDescent="0.2">
      <c r="A30" s="323" t="s">
        <v>1812</v>
      </c>
    </row>
    <row r="31" spans="1:1" x14ac:dyDescent="0.2">
      <c r="A31" s="323" t="s">
        <v>1814</v>
      </c>
    </row>
    <row r="32" spans="1:1" x14ac:dyDescent="0.2">
      <c r="A32" s="323" t="s">
        <v>1813</v>
      </c>
    </row>
    <row r="33" spans="1:1" x14ac:dyDescent="0.2">
      <c r="A33" s="323" t="s">
        <v>1815</v>
      </c>
    </row>
    <row r="34" spans="1:1" x14ac:dyDescent="0.2">
      <c r="A34" s="323" t="s">
        <v>1817</v>
      </c>
    </row>
    <row r="35" spans="1:1" x14ac:dyDescent="0.2">
      <c r="A35" s="323" t="s">
        <v>1820</v>
      </c>
    </row>
    <row r="36" spans="1:1" x14ac:dyDescent="0.2">
      <c r="A36" s="323" t="s">
        <v>1821</v>
      </c>
    </row>
    <row r="37" spans="1:1" x14ac:dyDescent="0.2">
      <c r="A37" s="323" t="s">
        <v>685</v>
      </c>
    </row>
    <row r="38" spans="1:1" x14ac:dyDescent="0.2">
      <c r="A38" s="323" t="s">
        <v>686</v>
      </c>
    </row>
    <row r="39" spans="1:1" x14ac:dyDescent="0.2">
      <c r="A39" s="323" t="s">
        <v>1822</v>
      </c>
    </row>
    <row r="40" spans="1:1" x14ac:dyDescent="0.2">
      <c r="A40" s="323" t="s">
        <v>699</v>
      </c>
    </row>
    <row r="41" spans="1:1" x14ac:dyDescent="0.2">
      <c r="A41" s="323" t="s">
        <v>694</v>
      </c>
    </row>
    <row r="42" spans="1:1" x14ac:dyDescent="0.2">
      <c r="A42" s="323" t="s">
        <v>695</v>
      </c>
    </row>
    <row r="43" spans="1:1" x14ac:dyDescent="0.2">
      <c r="A43" s="323" t="s">
        <v>696</v>
      </c>
    </row>
    <row r="44" spans="1:1" x14ac:dyDescent="0.2">
      <c r="A44" s="323" t="s">
        <v>697</v>
      </c>
    </row>
    <row r="45" spans="1:1" ht="13.8" thickBot="1" x14ac:dyDescent="0.25">
      <c r="A45" s="324" t="s">
        <v>698</v>
      </c>
    </row>
    <row r="46" spans="1:1" ht="17.399999999999999" thickTop="1" thickBot="1" x14ac:dyDescent="0.25">
      <c r="A46" s="320"/>
    </row>
    <row r="47" spans="1:1" ht="18" thickTop="1" x14ac:dyDescent="0.2">
      <c r="A47" s="339" t="s">
        <v>1824</v>
      </c>
    </row>
    <row r="48" spans="1:1" x14ac:dyDescent="0.2">
      <c r="A48" s="323" t="s">
        <v>1826</v>
      </c>
    </row>
    <row r="49" spans="1:1" x14ac:dyDescent="0.2">
      <c r="A49" s="323" t="s">
        <v>1825</v>
      </c>
    </row>
    <row r="50" spans="1:1" x14ac:dyDescent="0.2">
      <c r="A50" s="323" t="s">
        <v>1827</v>
      </c>
    </row>
    <row r="51" spans="1:1" x14ac:dyDescent="0.2">
      <c r="A51" s="323" t="s">
        <v>1828</v>
      </c>
    </row>
    <row r="52" spans="1:1" ht="13.8" thickBot="1" x14ac:dyDescent="0.25">
      <c r="A52" s="324" t="s">
        <v>1829</v>
      </c>
    </row>
    <row r="53" spans="1:1" ht="16.8" thickTop="1" x14ac:dyDescent="0.2">
      <c r="A53" s="320"/>
    </row>
  </sheetData>
  <sheetProtection algorithmName="SHA-512" hashValue="IBYFKjm5K8nANKuRzUCWez/7ITz90GwIyeoP8OntE+srak0d2HsFNhyMyadHfa8Tgti8MRD+qkVkmJIdjCQPcQ==" saltValue="Cfv6SK/uusICsbQzb9WONw==" spinCount="100000" sheet="1" objects="1" scenarios="1"/>
  <phoneticPr fontId="2"/>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FCA6-E5AE-431E-BC46-57A27BE99960}">
  <dimension ref="A1:AC206"/>
  <sheetViews>
    <sheetView showGridLines="0" tabSelected="1" view="pageBreakPreview" zoomScale="106" zoomScaleNormal="120" zoomScaleSheetLayoutView="106" workbookViewId="0">
      <pane xSplit="6" ySplit="2" topLeftCell="G3" activePane="bottomRight" state="frozen"/>
      <selection pane="topRight" activeCell="F1" sqref="F1"/>
      <selection pane="bottomLeft" activeCell="A3" sqref="A3"/>
      <selection pane="bottomRight" activeCell="B2" sqref="B2"/>
    </sheetView>
  </sheetViews>
  <sheetFormatPr defaultColWidth="9" defaultRowHeight="19.5" customHeight="1" x14ac:dyDescent="0.2"/>
  <cols>
    <col min="1" max="1" width="12.21875" style="3" bestFit="1" customWidth="1"/>
    <col min="2" max="2" width="6.6640625" style="1" customWidth="1"/>
    <col min="3" max="3" width="3.44140625" style="1" hidden="1" customWidth="1"/>
    <col min="4" max="4" width="20.88671875" style="1" customWidth="1"/>
    <col min="5" max="5" width="15.44140625" style="1" customWidth="1"/>
    <col min="6" max="6" width="18.77734375" style="1" customWidth="1"/>
    <col min="7" max="7" width="8.6640625" style="1" customWidth="1"/>
    <col min="8" max="8" width="1.109375" style="3" hidden="1" customWidth="1"/>
    <col min="9" max="9" width="4.109375" style="15" customWidth="1"/>
    <col min="10" max="10" width="5.6640625" style="16" customWidth="1"/>
    <col min="11" max="11" width="14.88671875" style="3" customWidth="1"/>
    <col min="12" max="12" width="8.77734375" style="3" customWidth="1"/>
    <col min="13" max="15" width="8.77734375" style="1" customWidth="1"/>
    <col min="16" max="16" width="5.88671875" style="1" bestFit="1" customWidth="1"/>
    <col min="17" max="17" width="9.6640625" style="1" customWidth="1"/>
    <col min="18" max="18" width="10.77734375" style="1" customWidth="1"/>
    <col min="19" max="19" width="8.109375" style="1" customWidth="1"/>
    <col min="20" max="21" width="5.6640625" style="4" customWidth="1"/>
    <col min="22" max="24" width="6.6640625" style="1" customWidth="1"/>
    <col min="25" max="25" width="5.6640625" style="2" bestFit="1" customWidth="1"/>
    <col min="26" max="26" width="35" style="1" customWidth="1"/>
    <col min="27" max="27" width="4.6640625" style="54" customWidth="1"/>
    <col min="28" max="28" width="2.77734375" style="1" customWidth="1"/>
    <col min="30" max="16384" width="9" style="1"/>
  </cols>
  <sheetData>
    <row r="1" spans="1:28" ht="19.5" customHeight="1" x14ac:dyDescent="0.2">
      <c r="A1" s="11" t="s">
        <v>18</v>
      </c>
      <c r="B1" s="342" t="s">
        <v>1843</v>
      </c>
      <c r="C1" s="343"/>
      <c r="D1" s="343"/>
      <c r="E1" s="343"/>
      <c r="F1" s="343"/>
      <c r="G1" s="344"/>
      <c r="H1" s="345" t="s">
        <v>632</v>
      </c>
      <c r="I1" s="345"/>
      <c r="J1" s="345"/>
      <c r="K1" s="345"/>
      <c r="L1" s="345"/>
      <c r="M1" s="345"/>
      <c r="N1" s="345"/>
      <c r="O1" s="345"/>
      <c r="P1" s="345"/>
      <c r="Q1" s="345" t="s">
        <v>633</v>
      </c>
      <c r="R1" s="345"/>
      <c r="S1" s="340" t="s">
        <v>1818</v>
      </c>
      <c r="T1" s="340"/>
      <c r="U1" s="340"/>
      <c r="V1" s="341" t="s">
        <v>1819</v>
      </c>
      <c r="W1" s="341"/>
      <c r="X1" s="341"/>
      <c r="Y1" s="341"/>
      <c r="Z1" s="341"/>
      <c r="AA1" s="51" t="s">
        <v>684</v>
      </c>
    </row>
    <row r="2" spans="1:28" s="2" customFormat="1" ht="44.4" customHeight="1" thickBot="1" x14ac:dyDescent="0.25">
      <c r="A2" s="83"/>
      <c r="B2" s="84" t="s">
        <v>21</v>
      </c>
      <c r="C2" s="84" t="s">
        <v>207</v>
      </c>
      <c r="D2" s="84" t="s">
        <v>22</v>
      </c>
      <c r="E2" s="85" t="s">
        <v>23</v>
      </c>
      <c r="F2" s="85" t="s">
        <v>27</v>
      </c>
      <c r="G2" s="85"/>
      <c r="H2" s="83" t="s">
        <v>316</v>
      </c>
      <c r="I2" s="346" t="s">
        <v>209</v>
      </c>
      <c r="J2" s="346"/>
      <c r="K2" s="83" t="s">
        <v>208</v>
      </c>
      <c r="L2" s="317" t="s">
        <v>624</v>
      </c>
      <c r="M2" s="86" t="s">
        <v>625</v>
      </c>
      <c r="N2" s="317" t="s">
        <v>1798</v>
      </c>
      <c r="O2" s="317" t="s">
        <v>1799</v>
      </c>
      <c r="P2" s="83" t="s">
        <v>296</v>
      </c>
      <c r="Q2" s="317" t="s">
        <v>626</v>
      </c>
      <c r="R2" s="317" t="s">
        <v>627</v>
      </c>
      <c r="S2" s="87" t="s">
        <v>466</v>
      </c>
      <c r="T2" s="88" t="s">
        <v>284</v>
      </c>
      <c r="U2" s="88" t="s">
        <v>283</v>
      </c>
      <c r="V2" s="89" t="s">
        <v>297</v>
      </c>
      <c r="W2" s="89" t="s">
        <v>298</v>
      </c>
      <c r="X2" s="89" t="s">
        <v>299</v>
      </c>
      <c r="Y2" s="90" t="s">
        <v>683</v>
      </c>
      <c r="Z2" s="89" t="s">
        <v>515</v>
      </c>
      <c r="AA2" s="89" t="s">
        <v>466</v>
      </c>
      <c r="AB2" s="26"/>
    </row>
    <row r="3" spans="1:28" ht="19.5" customHeight="1" x14ac:dyDescent="0.2">
      <c r="A3" s="7">
        <v>2010101001</v>
      </c>
      <c r="B3" s="8" t="s">
        <v>20</v>
      </c>
      <c r="C3" s="8">
        <v>1</v>
      </c>
      <c r="D3" s="9" t="s">
        <v>24</v>
      </c>
      <c r="E3" s="9" t="s">
        <v>25</v>
      </c>
      <c r="F3" s="9" t="s">
        <v>28</v>
      </c>
      <c r="G3" s="9" t="s">
        <v>475</v>
      </c>
      <c r="H3" s="81">
        <v>252</v>
      </c>
      <c r="I3" s="325">
        <f>INT(VLOOKUP(H3,'排出量原単位（AIJ-LCA）_電気設備抜粋_v102'!$A$2:$F$36,2,FALSE)/10000)</f>
        <v>272</v>
      </c>
      <c r="J3" s="332">
        <f>VLOOKUP(H3,'排出量原単位（AIJ-LCA）_電気設備抜粋_v102'!$A$2:$F$36,2,FALSE)-I3*10000</f>
        <v>1011</v>
      </c>
      <c r="K3" s="7" t="str">
        <f>VLOOKUP(H3,'排出量原単位（AIJ-LCA）_電気設備抜粋_v102'!$A$2:$F$36,3,FALSE)</f>
        <v>電線・ケーブル</v>
      </c>
      <c r="L3" s="17">
        <f>VLOOKUP(H3,'排出量原単位（AIJ-LCA）_電気設備抜粋_v102'!$A$2:$F$36,4,FALSE)</f>
        <v>8.3982110838001258</v>
      </c>
      <c r="M3" s="17">
        <f>VLOOKUP(H3,'排出量原単位（AIJ-LCA）_電気設備抜粋_v102'!$A$2:$F$36,5,FALSE)</f>
        <v>8.8809999763315872</v>
      </c>
      <c r="N3" s="7"/>
      <c r="O3" s="7"/>
      <c r="P3" s="7" t="str">
        <f>VLOOKUP(H3,'排出量原単位（AIJ-LCA）_電気設備抜粋_v102'!$A$2:$F$36,6,FALSE)</f>
        <v>導体kg</v>
      </c>
      <c r="Q3" s="17">
        <f>VLOOKUP(H3,'排出量原単位（AIJ-LCA）_電気設備抜粋_v102'!$A$2:$H$36,7,FALSE)</f>
        <v>5.1263212671051122</v>
      </c>
      <c r="R3" s="17">
        <f>VLOOKUP(H3,'排出量原単位（AIJ-LCA）_電気設備抜粋_v102'!$A$2:$H$36,8,FALSE)</f>
        <v>5.421018666659668</v>
      </c>
      <c r="S3" s="9" t="s">
        <v>469</v>
      </c>
      <c r="T3" s="10"/>
      <c r="U3" s="10">
        <v>0.05</v>
      </c>
      <c r="V3" s="45">
        <v>40</v>
      </c>
      <c r="W3" s="46">
        <v>1.3460000000000001</v>
      </c>
      <c r="X3" s="47">
        <v>0</v>
      </c>
      <c r="Y3" s="48" t="s">
        <v>300</v>
      </c>
      <c r="Z3" s="46" t="s">
        <v>670</v>
      </c>
      <c r="AA3" s="82" t="s">
        <v>687</v>
      </c>
      <c r="AB3" s="27"/>
    </row>
    <row r="4" spans="1:28" ht="19.5" customHeight="1" x14ac:dyDescent="0.2">
      <c r="A4" s="11">
        <v>2010101002</v>
      </c>
      <c r="B4" s="6" t="s">
        <v>20</v>
      </c>
      <c r="C4" s="6">
        <v>1</v>
      </c>
      <c r="D4" s="5" t="s">
        <v>24</v>
      </c>
      <c r="E4" s="5" t="s">
        <v>25</v>
      </c>
      <c r="F4" s="5" t="s">
        <v>29</v>
      </c>
      <c r="G4" s="5" t="s">
        <v>474</v>
      </c>
      <c r="H4" s="52">
        <v>252</v>
      </c>
      <c r="I4" s="326">
        <f>INT(VLOOKUP(H4,'排出量原単位（AIJ-LCA）_電気設備抜粋_v102'!$A$2:$F$36,2,FALSE)/10000)</f>
        <v>272</v>
      </c>
      <c r="J4" s="333">
        <f>VLOOKUP(H4,'排出量原単位（AIJ-LCA）_電気設備抜粋_v102'!$A$2:$F$36,2,FALSE)-I4*10000</f>
        <v>1011</v>
      </c>
      <c r="K4" s="11" t="str">
        <f>VLOOKUP(H4,'排出量原単位（AIJ-LCA）_電気設備抜粋_v102'!$A$2:$F$36,3,FALSE)</f>
        <v>電線・ケーブル</v>
      </c>
      <c r="L4" s="18">
        <f>VLOOKUP(H4,'排出量原単位（AIJ-LCA）_電気設備抜粋_v102'!$A$2:$F$36,4,FALSE)</f>
        <v>8.3982110838001258</v>
      </c>
      <c r="M4" s="18">
        <f>VLOOKUP(H4,'排出量原単位（AIJ-LCA）_電気設備抜粋_v102'!$A$2:$F$36,5,FALSE)</f>
        <v>8.8809999763315872</v>
      </c>
      <c r="N4" s="5"/>
      <c r="O4" s="5"/>
      <c r="P4" s="5" t="str">
        <f>VLOOKUP(H4,'排出量原単位（AIJ-LCA）_電気設備抜粋_v102'!$A$2:$F$36,6,FALSE)</f>
        <v>導体kg</v>
      </c>
      <c r="Q4" s="18">
        <f>VLOOKUP(H4,'排出量原単位（AIJ-LCA）_電気設備抜粋_v102'!$A$2:$H$36,7,FALSE)</f>
        <v>5.1263212671051122</v>
      </c>
      <c r="R4" s="18">
        <f>VLOOKUP(H4,'排出量原単位（AIJ-LCA）_電気設備抜粋_v102'!$A$2:$H$36,8,FALSE)</f>
        <v>5.421018666659668</v>
      </c>
      <c r="S4" s="5" t="s">
        <v>469</v>
      </c>
      <c r="T4" s="12"/>
      <c r="U4" s="12">
        <v>0.05</v>
      </c>
      <c r="V4" s="41">
        <v>40</v>
      </c>
      <c r="W4" s="42">
        <v>1.3460000000000001</v>
      </c>
      <c r="X4" s="43">
        <v>0</v>
      </c>
      <c r="Y4" s="49" t="s">
        <v>300</v>
      </c>
      <c r="Z4" s="42" t="s">
        <v>607</v>
      </c>
      <c r="AA4" s="51" t="s">
        <v>687</v>
      </c>
      <c r="AB4" s="29"/>
    </row>
    <row r="5" spans="1:28" ht="19.5" customHeight="1" x14ac:dyDescent="0.2">
      <c r="A5" s="11">
        <v>2010101003</v>
      </c>
      <c r="B5" s="6" t="s">
        <v>20</v>
      </c>
      <c r="C5" s="6">
        <v>1</v>
      </c>
      <c r="D5" s="5" t="s">
        <v>24</v>
      </c>
      <c r="E5" s="5" t="s">
        <v>25</v>
      </c>
      <c r="F5" s="5" t="s">
        <v>30</v>
      </c>
      <c r="G5" s="5" t="s">
        <v>474</v>
      </c>
      <c r="H5" s="52">
        <v>252</v>
      </c>
      <c r="I5" s="326">
        <f>INT(VLOOKUP(H5,'排出量原単位（AIJ-LCA）_電気設備抜粋_v102'!$A$2:$F$36,2,FALSE)/10000)</f>
        <v>272</v>
      </c>
      <c r="J5" s="333">
        <f>VLOOKUP(H5,'排出量原単位（AIJ-LCA）_電気設備抜粋_v102'!$A$2:$F$36,2,FALSE)-I5*10000</f>
        <v>1011</v>
      </c>
      <c r="K5" s="11" t="str">
        <f>VLOOKUP(H5,'排出量原単位（AIJ-LCA）_電気設備抜粋_v102'!$A$2:$F$36,3,FALSE)</f>
        <v>電線・ケーブル</v>
      </c>
      <c r="L5" s="18">
        <f>VLOOKUP(H5,'排出量原単位（AIJ-LCA）_電気設備抜粋_v102'!$A$2:$F$36,4,FALSE)</f>
        <v>8.3982110838001258</v>
      </c>
      <c r="M5" s="18">
        <f>VLOOKUP(H5,'排出量原単位（AIJ-LCA）_電気設備抜粋_v102'!$A$2:$F$36,5,FALSE)</f>
        <v>8.8809999763315872</v>
      </c>
      <c r="N5" s="5"/>
      <c r="O5" s="5"/>
      <c r="P5" s="5" t="str">
        <f>VLOOKUP(H5,'排出量原単位（AIJ-LCA）_電気設備抜粋_v102'!$A$2:$F$36,6,FALSE)</f>
        <v>導体kg</v>
      </c>
      <c r="Q5" s="18">
        <f>VLOOKUP(H5,'排出量原単位（AIJ-LCA）_電気設備抜粋_v102'!$A$2:$H$36,7,FALSE)</f>
        <v>5.1263212671051122</v>
      </c>
      <c r="R5" s="18">
        <f>VLOOKUP(H5,'排出量原単位（AIJ-LCA）_電気設備抜粋_v102'!$A$2:$H$36,8,FALSE)</f>
        <v>5.421018666659668</v>
      </c>
      <c r="S5" s="5" t="s">
        <v>416</v>
      </c>
      <c r="T5" s="12"/>
      <c r="U5" s="12">
        <v>0.03</v>
      </c>
      <c r="V5" s="41">
        <v>40</v>
      </c>
      <c r="W5" s="42">
        <v>1.1930000000000001</v>
      </c>
      <c r="X5" s="43">
        <v>0</v>
      </c>
      <c r="Y5" s="49" t="s">
        <v>300</v>
      </c>
      <c r="Z5" s="42" t="s">
        <v>608</v>
      </c>
      <c r="AA5" s="51" t="s">
        <v>687</v>
      </c>
      <c r="AB5" s="29"/>
    </row>
    <row r="6" spans="1:28" ht="19.5" customHeight="1" x14ac:dyDescent="0.2">
      <c r="A6" s="11">
        <v>2010101004</v>
      </c>
      <c r="B6" s="6" t="s">
        <v>20</v>
      </c>
      <c r="C6" s="6">
        <v>1</v>
      </c>
      <c r="D6" s="5" t="s">
        <v>24</v>
      </c>
      <c r="E6" s="5" t="s">
        <v>25</v>
      </c>
      <c r="F6" s="5" t="s">
        <v>31</v>
      </c>
      <c r="G6" s="5" t="s">
        <v>474</v>
      </c>
      <c r="H6" s="52">
        <v>252</v>
      </c>
      <c r="I6" s="326">
        <f>INT(VLOOKUP(H6,'排出量原単位（AIJ-LCA）_電気設備抜粋_v102'!$A$2:$F$36,2,FALSE)/10000)</f>
        <v>272</v>
      </c>
      <c r="J6" s="333">
        <f>VLOOKUP(H6,'排出量原単位（AIJ-LCA）_電気設備抜粋_v102'!$A$2:$F$36,2,FALSE)-I6*10000</f>
        <v>1011</v>
      </c>
      <c r="K6" s="11" t="str">
        <f>VLOOKUP(H6,'排出量原単位（AIJ-LCA）_電気設備抜粋_v102'!$A$2:$F$36,3,FALSE)</f>
        <v>電線・ケーブル</v>
      </c>
      <c r="L6" s="18">
        <f>VLOOKUP(H6,'排出量原単位（AIJ-LCA）_電気設備抜粋_v102'!$A$2:$F$36,4,FALSE)</f>
        <v>8.3982110838001258</v>
      </c>
      <c r="M6" s="18">
        <f>VLOOKUP(H6,'排出量原単位（AIJ-LCA）_電気設備抜粋_v102'!$A$2:$F$36,5,FALSE)</f>
        <v>8.8809999763315872</v>
      </c>
      <c r="N6" s="5"/>
      <c r="O6" s="5"/>
      <c r="P6" s="5" t="str">
        <f>VLOOKUP(H6,'排出量原単位（AIJ-LCA）_電気設備抜粋_v102'!$A$2:$F$36,6,FALSE)</f>
        <v>導体kg</v>
      </c>
      <c r="Q6" s="18">
        <f>VLOOKUP(H6,'排出量原単位（AIJ-LCA）_電気設備抜粋_v102'!$A$2:$H$36,7,FALSE)</f>
        <v>5.1263212671051122</v>
      </c>
      <c r="R6" s="18">
        <f>VLOOKUP(H6,'排出量原単位（AIJ-LCA）_電気設備抜粋_v102'!$A$2:$H$36,8,FALSE)</f>
        <v>5.421018666659668</v>
      </c>
      <c r="S6" s="5" t="s">
        <v>417</v>
      </c>
      <c r="T6" s="12"/>
      <c r="U6" s="12">
        <v>0.03</v>
      </c>
      <c r="V6" s="41">
        <v>40</v>
      </c>
      <c r="W6" s="42">
        <v>1.1930000000000001</v>
      </c>
      <c r="X6" s="43">
        <v>0</v>
      </c>
      <c r="Y6" s="49" t="s">
        <v>300</v>
      </c>
      <c r="Z6" s="42" t="s">
        <v>671</v>
      </c>
      <c r="AA6" s="51" t="s">
        <v>687</v>
      </c>
      <c r="AB6" s="29"/>
    </row>
    <row r="7" spans="1:28" ht="19.5" customHeight="1" x14ac:dyDescent="0.2">
      <c r="A7" s="11">
        <v>2010101005</v>
      </c>
      <c r="B7" s="6" t="s">
        <v>20</v>
      </c>
      <c r="C7" s="6">
        <v>1</v>
      </c>
      <c r="D7" s="5" t="s">
        <v>24</v>
      </c>
      <c r="E7" s="5" t="s">
        <v>25</v>
      </c>
      <c r="F7" s="5" t="s">
        <v>32</v>
      </c>
      <c r="G7" s="5" t="s">
        <v>474</v>
      </c>
      <c r="H7" s="52">
        <v>252</v>
      </c>
      <c r="I7" s="326">
        <f>INT(VLOOKUP(H7,'排出量原単位（AIJ-LCA）_電気設備抜粋_v102'!$A$2:$F$36,2,FALSE)/10000)</f>
        <v>272</v>
      </c>
      <c r="J7" s="333">
        <f>VLOOKUP(H7,'排出量原単位（AIJ-LCA）_電気設備抜粋_v102'!$A$2:$F$36,2,FALSE)-I7*10000</f>
        <v>1011</v>
      </c>
      <c r="K7" s="11" t="str">
        <f>VLOOKUP(H7,'排出量原単位（AIJ-LCA）_電気設備抜粋_v102'!$A$2:$F$36,3,FALSE)</f>
        <v>電線・ケーブル</v>
      </c>
      <c r="L7" s="18">
        <f>VLOOKUP(H7,'排出量原単位（AIJ-LCA）_電気設備抜粋_v102'!$A$2:$F$36,4,FALSE)</f>
        <v>8.3982110838001258</v>
      </c>
      <c r="M7" s="18">
        <f>VLOOKUP(H7,'排出量原単位（AIJ-LCA）_電気設備抜粋_v102'!$A$2:$F$36,5,FALSE)</f>
        <v>8.8809999763315872</v>
      </c>
      <c r="N7" s="5"/>
      <c r="O7" s="5"/>
      <c r="P7" s="5" t="str">
        <f>VLOOKUP(H7,'排出量原単位（AIJ-LCA）_電気設備抜粋_v102'!$A$2:$F$36,6,FALSE)</f>
        <v>導体kg</v>
      </c>
      <c r="Q7" s="18">
        <f>VLOOKUP(H7,'排出量原単位（AIJ-LCA）_電気設備抜粋_v102'!$A$2:$H$36,7,FALSE)</f>
        <v>5.1263212671051122</v>
      </c>
      <c r="R7" s="18">
        <f>VLOOKUP(H7,'排出量原単位（AIJ-LCA）_電気設備抜粋_v102'!$A$2:$H$36,8,FALSE)</f>
        <v>5.421018666659668</v>
      </c>
      <c r="S7" s="5" t="s">
        <v>416</v>
      </c>
      <c r="T7" s="12"/>
      <c r="U7" s="12">
        <v>0.03</v>
      </c>
      <c r="V7" s="41">
        <v>40</v>
      </c>
      <c r="W7" s="42">
        <v>1.1930000000000001</v>
      </c>
      <c r="X7" s="43">
        <v>0</v>
      </c>
      <c r="Y7" s="49" t="s">
        <v>300</v>
      </c>
      <c r="Z7" s="42" t="s">
        <v>671</v>
      </c>
      <c r="AA7" s="51" t="s">
        <v>687</v>
      </c>
      <c r="AB7" s="29"/>
    </row>
    <row r="8" spans="1:28" ht="19.5" customHeight="1" x14ac:dyDescent="0.2">
      <c r="A8" s="11">
        <v>2010101006</v>
      </c>
      <c r="B8" s="6" t="s">
        <v>20</v>
      </c>
      <c r="C8" s="6">
        <v>1</v>
      </c>
      <c r="D8" s="5" t="s">
        <v>24</v>
      </c>
      <c r="E8" s="5" t="s">
        <v>25</v>
      </c>
      <c r="F8" s="5" t="s">
        <v>33</v>
      </c>
      <c r="G8" s="5" t="s">
        <v>474</v>
      </c>
      <c r="H8" s="52">
        <v>252</v>
      </c>
      <c r="I8" s="326">
        <f>INT(VLOOKUP(H8,'排出量原単位（AIJ-LCA）_電気設備抜粋_v102'!$A$2:$F$36,2,FALSE)/10000)</f>
        <v>272</v>
      </c>
      <c r="J8" s="333">
        <f>VLOOKUP(H8,'排出量原単位（AIJ-LCA）_電気設備抜粋_v102'!$A$2:$F$36,2,FALSE)-I8*10000</f>
        <v>1011</v>
      </c>
      <c r="K8" s="11" t="str">
        <f>VLOOKUP(H8,'排出量原単位（AIJ-LCA）_電気設備抜粋_v102'!$A$2:$F$36,3,FALSE)</f>
        <v>電線・ケーブル</v>
      </c>
      <c r="L8" s="18">
        <f>VLOOKUP(H8,'排出量原単位（AIJ-LCA）_電気設備抜粋_v102'!$A$2:$F$36,4,FALSE)</f>
        <v>8.3982110838001258</v>
      </c>
      <c r="M8" s="18">
        <f>VLOOKUP(H8,'排出量原単位（AIJ-LCA）_電気設備抜粋_v102'!$A$2:$F$36,5,FALSE)</f>
        <v>8.8809999763315872</v>
      </c>
      <c r="N8" s="5"/>
      <c r="O8" s="5"/>
      <c r="P8" s="5" t="str">
        <f>VLOOKUP(H8,'排出量原単位（AIJ-LCA）_電気設備抜粋_v102'!$A$2:$F$36,6,FALSE)</f>
        <v>導体kg</v>
      </c>
      <c r="Q8" s="18">
        <f>VLOOKUP(H8,'排出量原単位（AIJ-LCA）_電気設備抜粋_v102'!$A$2:$H$36,7,FALSE)</f>
        <v>5.1263212671051122</v>
      </c>
      <c r="R8" s="18">
        <f>VLOOKUP(H8,'排出量原単位（AIJ-LCA）_電気設備抜粋_v102'!$A$2:$H$36,8,FALSE)</f>
        <v>5.421018666659668</v>
      </c>
      <c r="S8" s="5"/>
      <c r="T8" s="12"/>
      <c r="U8" s="12">
        <v>0.03</v>
      </c>
      <c r="V8" s="41">
        <v>40</v>
      </c>
      <c r="W8" s="42">
        <v>1.1930000000000001</v>
      </c>
      <c r="X8" s="43">
        <v>0</v>
      </c>
      <c r="Y8" s="49" t="s">
        <v>300</v>
      </c>
      <c r="Z8" s="42" t="s">
        <v>608</v>
      </c>
      <c r="AA8" s="51" t="s">
        <v>687</v>
      </c>
      <c r="AB8" s="29"/>
    </row>
    <row r="9" spans="1:28" ht="19.5" customHeight="1" x14ac:dyDescent="0.2">
      <c r="A9" s="11">
        <v>2010101007</v>
      </c>
      <c r="B9" s="6" t="s">
        <v>20</v>
      </c>
      <c r="C9" s="6">
        <v>1</v>
      </c>
      <c r="D9" s="5" t="s">
        <v>24</v>
      </c>
      <c r="E9" s="5" t="s">
        <v>25</v>
      </c>
      <c r="F9" s="5" t="s">
        <v>471</v>
      </c>
      <c r="G9" s="5" t="s">
        <v>474</v>
      </c>
      <c r="H9" s="52">
        <v>252</v>
      </c>
      <c r="I9" s="326">
        <f>INT(VLOOKUP(H9,'排出量原単位（AIJ-LCA）_電気設備抜粋_v102'!$A$2:$F$36,2,FALSE)/10000)</f>
        <v>272</v>
      </c>
      <c r="J9" s="333">
        <f>VLOOKUP(H9,'排出量原単位（AIJ-LCA）_電気設備抜粋_v102'!$A$2:$F$36,2,FALSE)-I9*10000</f>
        <v>1011</v>
      </c>
      <c r="K9" s="11" t="str">
        <f>VLOOKUP(H9,'排出量原単位（AIJ-LCA）_電気設備抜粋_v102'!$A$2:$F$36,3,FALSE)</f>
        <v>電線・ケーブル</v>
      </c>
      <c r="L9" s="18">
        <f>VLOOKUP(H9,'排出量原単位（AIJ-LCA）_電気設備抜粋_v102'!$A$2:$F$36,4,FALSE)</f>
        <v>8.3982110838001258</v>
      </c>
      <c r="M9" s="18">
        <f>VLOOKUP(H9,'排出量原単位（AIJ-LCA）_電気設備抜粋_v102'!$A$2:$F$36,5,FALSE)</f>
        <v>8.8809999763315872</v>
      </c>
      <c r="N9" s="5"/>
      <c r="O9" s="5"/>
      <c r="P9" s="5" t="str">
        <f>VLOOKUP(H9,'排出量原単位（AIJ-LCA）_電気設備抜粋_v102'!$A$2:$F$36,6,FALSE)</f>
        <v>導体kg</v>
      </c>
      <c r="Q9" s="18">
        <f>VLOOKUP(H9,'排出量原単位（AIJ-LCA）_電気設備抜粋_v102'!$A$2:$H$36,7,FALSE)</f>
        <v>5.1263212671051122</v>
      </c>
      <c r="R9" s="18">
        <f>VLOOKUP(H9,'排出量原単位（AIJ-LCA）_電気設備抜粋_v102'!$A$2:$H$36,8,FALSE)</f>
        <v>5.421018666659668</v>
      </c>
      <c r="S9" s="5" t="s">
        <v>472</v>
      </c>
      <c r="T9" s="12"/>
      <c r="U9" s="12">
        <v>0.03</v>
      </c>
      <c r="V9" s="41">
        <v>40</v>
      </c>
      <c r="W9" s="42">
        <v>1.35</v>
      </c>
      <c r="X9" s="43">
        <v>0</v>
      </c>
      <c r="Y9" s="49" t="s">
        <v>300</v>
      </c>
      <c r="Z9" s="42" t="s">
        <v>672</v>
      </c>
      <c r="AA9" s="51" t="s">
        <v>687</v>
      </c>
      <c r="AB9" s="29"/>
    </row>
    <row r="10" spans="1:28" ht="19.5" customHeight="1" x14ac:dyDescent="0.2">
      <c r="A10" s="11">
        <v>2010101008</v>
      </c>
      <c r="B10" s="6" t="s">
        <v>20</v>
      </c>
      <c r="C10" s="6">
        <v>1</v>
      </c>
      <c r="D10" s="5" t="s">
        <v>24</v>
      </c>
      <c r="E10" s="5" t="s">
        <v>25</v>
      </c>
      <c r="F10" s="5" t="s">
        <v>470</v>
      </c>
      <c r="G10" s="5" t="s">
        <v>474</v>
      </c>
      <c r="H10" s="52">
        <v>252</v>
      </c>
      <c r="I10" s="326">
        <f>INT(VLOOKUP(H10,'排出量原単位（AIJ-LCA）_電気設備抜粋_v102'!$A$2:$F$36,2,FALSE)/10000)</f>
        <v>272</v>
      </c>
      <c r="J10" s="333">
        <f>VLOOKUP(H10,'排出量原単位（AIJ-LCA）_電気設備抜粋_v102'!$A$2:$F$36,2,FALSE)-I10*10000</f>
        <v>1011</v>
      </c>
      <c r="K10" s="11" t="str">
        <f>VLOOKUP(H10,'排出量原単位（AIJ-LCA）_電気設備抜粋_v102'!$A$2:$F$36,3,FALSE)</f>
        <v>電線・ケーブル</v>
      </c>
      <c r="L10" s="18">
        <f>VLOOKUP(H10,'排出量原単位（AIJ-LCA）_電気設備抜粋_v102'!$A$2:$F$36,4,FALSE)</f>
        <v>8.3982110838001258</v>
      </c>
      <c r="M10" s="18">
        <f>VLOOKUP(H10,'排出量原単位（AIJ-LCA）_電気設備抜粋_v102'!$A$2:$F$36,5,FALSE)</f>
        <v>8.8809999763315872</v>
      </c>
      <c r="N10" s="5"/>
      <c r="O10" s="5"/>
      <c r="P10" s="5" t="str">
        <f>VLOOKUP(H10,'排出量原単位（AIJ-LCA）_電気設備抜粋_v102'!$A$2:$F$36,6,FALSE)</f>
        <v>導体kg</v>
      </c>
      <c r="Q10" s="18">
        <f>VLOOKUP(H10,'排出量原単位（AIJ-LCA）_電気設備抜粋_v102'!$A$2:$H$36,7,FALSE)</f>
        <v>5.1263212671051122</v>
      </c>
      <c r="R10" s="18">
        <f>VLOOKUP(H10,'排出量原単位（AIJ-LCA）_電気設備抜粋_v102'!$A$2:$H$36,8,FALSE)</f>
        <v>5.421018666659668</v>
      </c>
      <c r="S10" s="5" t="s">
        <v>418</v>
      </c>
      <c r="T10" s="12"/>
      <c r="U10" s="12">
        <v>0.05</v>
      </c>
      <c r="V10" s="41">
        <v>40</v>
      </c>
      <c r="W10" s="42">
        <v>1.2230000000000001</v>
      </c>
      <c r="X10" s="43">
        <v>0</v>
      </c>
      <c r="Y10" s="49" t="s">
        <v>300</v>
      </c>
      <c r="Z10" s="42" t="s">
        <v>673</v>
      </c>
      <c r="AA10" s="51" t="s">
        <v>687</v>
      </c>
      <c r="AB10" s="29"/>
    </row>
    <row r="11" spans="1:28" ht="19.5" customHeight="1" x14ac:dyDescent="0.2">
      <c r="A11" s="11">
        <v>2010101009</v>
      </c>
      <c r="B11" s="6" t="s">
        <v>20</v>
      </c>
      <c r="C11" s="6">
        <v>1</v>
      </c>
      <c r="D11" s="5" t="s">
        <v>24</v>
      </c>
      <c r="E11" s="5" t="s">
        <v>25</v>
      </c>
      <c r="F11" s="5" t="s">
        <v>34</v>
      </c>
      <c r="G11" s="5" t="s">
        <v>474</v>
      </c>
      <c r="H11" s="52">
        <v>252</v>
      </c>
      <c r="I11" s="326">
        <f>INT(VLOOKUP(H11,'排出量原単位（AIJ-LCA）_電気設備抜粋_v102'!$A$2:$F$36,2,FALSE)/10000)</f>
        <v>272</v>
      </c>
      <c r="J11" s="333">
        <f>VLOOKUP(H11,'排出量原単位（AIJ-LCA）_電気設備抜粋_v102'!$A$2:$F$36,2,FALSE)-I11*10000</f>
        <v>1011</v>
      </c>
      <c r="K11" s="11" t="str">
        <f>VLOOKUP(H11,'排出量原単位（AIJ-LCA）_電気設備抜粋_v102'!$A$2:$F$36,3,FALSE)</f>
        <v>電線・ケーブル</v>
      </c>
      <c r="L11" s="18">
        <f>VLOOKUP(H11,'排出量原単位（AIJ-LCA）_電気設備抜粋_v102'!$A$2:$F$36,4,FALSE)</f>
        <v>8.3982110838001258</v>
      </c>
      <c r="M11" s="18">
        <f>VLOOKUP(H11,'排出量原単位（AIJ-LCA）_電気設備抜粋_v102'!$A$2:$F$36,5,FALSE)</f>
        <v>8.8809999763315872</v>
      </c>
      <c r="N11" s="5"/>
      <c r="O11" s="5"/>
      <c r="P11" s="5" t="str">
        <f>VLOOKUP(H11,'排出量原単位（AIJ-LCA）_電気設備抜粋_v102'!$A$2:$F$36,6,FALSE)</f>
        <v>導体kg</v>
      </c>
      <c r="Q11" s="18">
        <f>VLOOKUP(H11,'排出量原単位（AIJ-LCA）_電気設備抜粋_v102'!$A$2:$H$36,7,FALSE)</f>
        <v>5.1263212671051122</v>
      </c>
      <c r="R11" s="18">
        <f>VLOOKUP(H11,'排出量原単位（AIJ-LCA）_電気設備抜粋_v102'!$A$2:$H$36,8,FALSE)</f>
        <v>5.421018666659668</v>
      </c>
      <c r="S11" s="5"/>
      <c r="T11" s="12"/>
      <c r="U11" s="12">
        <v>0.05</v>
      </c>
      <c r="V11" s="41">
        <v>40</v>
      </c>
      <c r="W11" s="42">
        <v>1.35</v>
      </c>
      <c r="X11" s="43">
        <v>0</v>
      </c>
      <c r="Y11" s="49" t="s">
        <v>300</v>
      </c>
      <c r="Z11" s="42" t="s">
        <v>674</v>
      </c>
      <c r="AA11" s="51" t="s">
        <v>687</v>
      </c>
      <c r="AB11" s="29"/>
    </row>
    <row r="12" spans="1:28" ht="19.5" customHeight="1" x14ac:dyDescent="0.2">
      <c r="A12" s="11">
        <v>2010101010</v>
      </c>
      <c r="B12" s="6" t="s">
        <v>20</v>
      </c>
      <c r="C12" s="6">
        <v>1</v>
      </c>
      <c r="D12" s="5" t="s">
        <v>24</v>
      </c>
      <c r="E12" s="5" t="s">
        <v>25</v>
      </c>
      <c r="F12" s="5" t="s">
        <v>35</v>
      </c>
      <c r="G12" s="5" t="s">
        <v>474</v>
      </c>
      <c r="H12" s="52">
        <v>252</v>
      </c>
      <c r="I12" s="326">
        <f>INT(VLOOKUP(H12,'排出量原単位（AIJ-LCA）_電気設備抜粋_v102'!$A$2:$F$36,2,FALSE)/10000)</f>
        <v>272</v>
      </c>
      <c r="J12" s="333">
        <f>VLOOKUP(H12,'排出量原単位（AIJ-LCA）_電気設備抜粋_v102'!$A$2:$F$36,2,FALSE)-I12*10000</f>
        <v>1011</v>
      </c>
      <c r="K12" s="11" t="str">
        <f>VLOOKUP(H12,'排出量原単位（AIJ-LCA）_電気設備抜粋_v102'!$A$2:$F$36,3,FALSE)</f>
        <v>電線・ケーブル</v>
      </c>
      <c r="L12" s="18">
        <f>VLOOKUP(H12,'排出量原単位（AIJ-LCA）_電気設備抜粋_v102'!$A$2:$F$36,4,FALSE)</f>
        <v>8.3982110838001258</v>
      </c>
      <c r="M12" s="18">
        <f>VLOOKUP(H12,'排出量原単位（AIJ-LCA）_電気設備抜粋_v102'!$A$2:$F$36,5,FALSE)</f>
        <v>8.8809999763315872</v>
      </c>
      <c r="N12" s="5"/>
      <c r="O12" s="5"/>
      <c r="P12" s="5" t="str">
        <f>VLOOKUP(H12,'排出量原単位（AIJ-LCA）_電気設備抜粋_v102'!$A$2:$F$36,6,FALSE)</f>
        <v>導体kg</v>
      </c>
      <c r="Q12" s="18">
        <f>VLOOKUP(H12,'排出量原単位（AIJ-LCA）_電気設備抜粋_v102'!$A$2:$H$36,7,FALSE)</f>
        <v>5.1263212671051122</v>
      </c>
      <c r="R12" s="18">
        <f>VLOOKUP(H12,'排出量原単位（AIJ-LCA）_電気設備抜粋_v102'!$A$2:$H$36,8,FALSE)</f>
        <v>5.421018666659668</v>
      </c>
      <c r="S12" s="5" t="s">
        <v>419</v>
      </c>
      <c r="T12" s="12"/>
      <c r="U12" s="12">
        <v>0.03</v>
      </c>
      <c r="V12" s="41">
        <v>40</v>
      </c>
      <c r="W12" s="42">
        <v>1.1870000000000001</v>
      </c>
      <c r="X12" s="43">
        <v>0</v>
      </c>
      <c r="Y12" s="49" t="s">
        <v>300</v>
      </c>
      <c r="Z12" s="42" t="s">
        <v>675</v>
      </c>
      <c r="AA12" s="51" t="s">
        <v>687</v>
      </c>
      <c r="AB12" s="29"/>
    </row>
    <row r="13" spans="1:28" ht="19.5" customHeight="1" x14ac:dyDescent="0.2">
      <c r="A13" s="11">
        <v>2010101011</v>
      </c>
      <c r="B13" s="6" t="s">
        <v>20</v>
      </c>
      <c r="C13" s="6">
        <v>1</v>
      </c>
      <c r="D13" s="5" t="s">
        <v>24</v>
      </c>
      <c r="E13" s="5" t="s">
        <v>25</v>
      </c>
      <c r="F13" s="5" t="s">
        <v>36</v>
      </c>
      <c r="G13" s="5" t="s">
        <v>474</v>
      </c>
      <c r="H13" s="52">
        <v>252</v>
      </c>
      <c r="I13" s="326">
        <f>INT(VLOOKUP(H13,'排出量原単位（AIJ-LCA）_電気設備抜粋_v102'!$A$2:$F$36,2,FALSE)/10000)</f>
        <v>272</v>
      </c>
      <c r="J13" s="333">
        <f>VLOOKUP(H13,'排出量原単位（AIJ-LCA）_電気設備抜粋_v102'!$A$2:$F$36,2,FALSE)-I13*10000</f>
        <v>1011</v>
      </c>
      <c r="K13" s="11" t="str">
        <f>VLOOKUP(H13,'排出量原単位（AIJ-LCA）_電気設備抜粋_v102'!$A$2:$F$36,3,FALSE)</f>
        <v>電線・ケーブル</v>
      </c>
      <c r="L13" s="18">
        <f>VLOOKUP(H13,'排出量原単位（AIJ-LCA）_電気設備抜粋_v102'!$A$2:$F$36,4,FALSE)</f>
        <v>8.3982110838001258</v>
      </c>
      <c r="M13" s="18">
        <f>VLOOKUP(H13,'排出量原単位（AIJ-LCA）_電気設備抜粋_v102'!$A$2:$F$36,5,FALSE)</f>
        <v>8.8809999763315872</v>
      </c>
      <c r="N13" s="5"/>
      <c r="O13" s="5"/>
      <c r="P13" s="5" t="str">
        <f>VLOOKUP(H13,'排出量原単位（AIJ-LCA）_電気設備抜粋_v102'!$A$2:$F$36,6,FALSE)</f>
        <v>導体kg</v>
      </c>
      <c r="Q13" s="18">
        <f>VLOOKUP(H13,'排出量原単位（AIJ-LCA）_電気設備抜粋_v102'!$A$2:$H$36,7,FALSE)</f>
        <v>5.1263212671051122</v>
      </c>
      <c r="R13" s="18">
        <f>VLOOKUP(H13,'排出量原単位（AIJ-LCA）_電気設備抜粋_v102'!$A$2:$H$36,8,FALSE)</f>
        <v>5.421018666659668</v>
      </c>
      <c r="S13" s="5"/>
      <c r="T13" s="12"/>
      <c r="U13" s="12">
        <v>0.03</v>
      </c>
      <c r="V13" s="41">
        <v>40</v>
      </c>
      <c r="W13" s="42">
        <v>1.304</v>
      </c>
      <c r="X13" s="43">
        <v>0</v>
      </c>
      <c r="Y13" s="49" t="s">
        <v>300</v>
      </c>
      <c r="Z13" s="42" t="s">
        <v>676</v>
      </c>
      <c r="AA13" s="51" t="s">
        <v>687</v>
      </c>
      <c r="AB13" s="29"/>
    </row>
    <row r="14" spans="1:28" ht="19.5" customHeight="1" x14ac:dyDescent="0.2">
      <c r="A14" s="11">
        <v>2010101012</v>
      </c>
      <c r="B14" s="6" t="s">
        <v>20</v>
      </c>
      <c r="C14" s="6">
        <v>1</v>
      </c>
      <c r="D14" s="5" t="s">
        <v>24</v>
      </c>
      <c r="E14" s="5" t="s">
        <v>25</v>
      </c>
      <c r="F14" s="5" t="s">
        <v>269</v>
      </c>
      <c r="G14" s="5" t="s">
        <v>474</v>
      </c>
      <c r="H14" s="52">
        <v>252</v>
      </c>
      <c r="I14" s="326">
        <f>INT(VLOOKUP(H14,'排出量原単位（AIJ-LCA）_電気設備抜粋_v102'!$A$2:$F$36,2,FALSE)/10000)</f>
        <v>272</v>
      </c>
      <c r="J14" s="333">
        <f>VLOOKUP(H14,'排出量原単位（AIJ-LCA）_電気設備抜粋_v102'!$A$2:$F$36,2,FALSE)-I14*10000</f>
        <v>1011</v>
      </c>
      <c r="K14" s="11" t="str">
        <f>VLOOKUP(H14,'排出量原単位（AIJ-LCA）_電気設備抜粋_v102'!$A$2:$F$36,3,FALSE)</f>
        <v>電線・ケーブル</v>
      </c>
      <c r="L14" s="18">
        <f>VLOOKUP(H14,'排出量原単位（AIJ-LCA）_電気設備抜粋_v102'!$A$2:$F$36,4,FALSE)</f>
        <v>8.3982110838001258</v>
      </c>
      <c r="M14" s="18">
        <f>VLOOKUP(H14,'排出量原単位（AIJ-LCA）_電気設備抜粋_v102'!$A$2:$F$36,5,FALSE)</f>
        <v>8.8809999763315872</v>
      </c>
      <c r="N14" s="5"/>
      <c r="O14" s="5"/>
      <c r="P14" s="5" t="str">
        <f>VLOOKUP(H14,'排出量原単位（AIJ-LCA）_電気設備抜粋_v102'!$A$2:$F$36,6,FALSE)</f>
        <v>導体kg</v>
      </c>
      <c r="Q14" s="18">
        <f>VLOOKUP(H14,'排出量原単位（AIJ-LCA）_電気設備抜粋_v102'!$A$2:$H$36,7,FALSE)</f>
        <v>5.1263212671051122</v>
      </c>
      <c r="R14" s="18">
        <f>VLOOKUP(H14,'排出量原単位（AIJ-LCA）_電気設備抜粋_v102'!$A$2:$H$36,8,FALSE)</f>
        <v>5.421018666659668</v>
      </c>
      <c r="S14" s="5" t="s">
        <v>419</v>
      </c>
      <c r="T14" s="12"/>
      <c r="U14" s="12">
        <v>0.03</v>
      </c>
      <c r="V14" s="41">
        <v>40</v>
      </c>
      <c r="W14" s="42">
        <v>1.1870000000000001</v>
      </c>
      <c r="X14" s="43">
        <v>0</v>
      </c>
      <c r="Y14" s="49" t="s">
        <v>300</v>
      </c>
      <c r="Z14" s="42" t="s">
        <v>637</v>
      </c>
      <c r="AA14" s="51" t="s">
        <v>687</v>
      </c>
      <c r="AB14" s="29"/>
    </row>
    <row r="15" spans="1:28" ht="19.5" customHeight="1" x14ac:dyDescent="0.2">
      <c r="A15" s="11">
        <v>2010101013</v>
      </c>
      <c r="B15" s="6" t="s">
        <v>20</v>
      </c>
      <c r="C15" s="6">
        <v>1</v>
      </c>
      <c r="D15" s="5" t="s">
        <v>24</v>
      </c>
      <c r="E15" s="5" t="s">
        <v>25</v>
      </c>
      <c r="F15" s="5" t="s">
        <v>37</v>
      </c>
      <c r="G15" s="5" t="s">
        <v>474</v>
      </c>
      <c r="H15" s="52">
        <v>252</v>
      </c>
      <c r="I15" s="326">
        <f>INT(VLOOKUP(H15,'排出量原単位（AIJ-LCA）_電気設備抜粋_v102'!$A$2:$F$36,2,FALSE)/10000)</f>
        <v>272</v>
      </c>
      <c r="J15" s="333">
        <f>VLOOKUP(H15,'排出量原単位（AIJ-LCA）_電気設備抜粋_v102'!$A$2:$F$36,2,FALSE)-I15*10000</f>
        <v>1011</v>
      </c>
      <c r="K15" s="11" t="str">
        <f>VLOOKUP(H15,'排出量原単位（AIJ-LCA）_電気設備抜粋_v102'!$A$2:$F$36,3,FALSE)</f>
        <v>電線・ケーブル</v>
      </c>
      <c r="L15" s="18">
        <f>VLOOKUP(H15,'排出量原単位（AIJ-LCA）_電気設備抜粋_v102'!$A$2:$F$36,4,FALSE)</f>
        <v>8.3982110838001258</v>
      </c>
      <c r="M15" s="18">
        <f>VLOOKUP(H15,'排出量原単位（AIJ-LCA）_電気設備抜粋_v102'!$A$2:$F$36,5,FALSE)</f>
        <v>8.8809999763315872</v>
      </c>
      <c r="N15" s="5"/>
      <c r="O15" s="5"/>
      <c r="P15" s="5" t="str">
        <f>VLOOKUP(H15,'排出量原単位（AIJ-LCA）_電気設備抜粋_v102'!$A$2:$F$36,6,FALSE)</f>
        <v>導体kg</v>
      </c>
      <c r="Q15" s="18">
        <f>VLOOKUP(H15,'排出量原単位（AIJ-LCA）_電気設備抜粋_v102'!$A$2:$H$36,7,FALSE)</f>
        <v>5.1263212671051122</v>
      </c>
      <c r="R15" s="18">
        <f>VLOOKUP(H15,'排出量原単位（AIJ-LCA）_電気設備抜粋_v102'!$A$2:$H$36,8,FALSE)</f>
        <v>5.421018666659668</v>
      </c>
      <c r="S15" s="5" t="s">
        <v>420</v>
      </c>
      <c r="T15" s="12"/>
      <c r="U15" s="12">
        <v>0.03</v>
      </c>
      <c r="V15" s="41">
        <v>40</v>
      </c>
      <c r="W15" s="42">
        <v>1.304</v>
      </c>
      <c r="X15" s="43">
        <v>0</v>
      </c>
      <c r="Y15" s="49" t="s">
        <v>300</v>
      </c>
      <c r="Z15" s="42" t="s">
        <v>638</v>
      </c>
      <c r="AA15" s="51" t="s">
        <v>687</v>
      </c>
      <c r="AB15" s="29"/>
    </row>
    <row r="16" spans="1:28" ht="19.5" customHeight="1" x14ac:dyDescent="0.2">
      <c r="A16" s="11">
        <v>2010101014</v>
      </c>
      <c r="B16" s="6" t="s">
        <v>20</v>
      </c>
      <c r="C16" s="6">
        <v>1</v>
      </c>
      <c r="D16" s="5" t="s">
        <v>24</v>
      </c>
      <c r="E16" s="5" t="s">
        <v>25</v>
      </c>
      <c r="F16" s="5" t="s">
        <v>38</v>
      </c>
      <c r="G16" s="5" t="s">
        <v>474</v>
      </c>
      <c r="H16" s="52">
        <v>252</v>
      </c>
      <c r="I16" s="326">
        <f>INT(VLOOKUP(H16,'排出量原単位（AIJ-LCA）_電気設備抜粋_v102'!$A$2:$F$36,2,FALSE)/10000)</f>
        <v>272</v>
      </c>
      <c r="J16" s="333">
        <f>VLOOKUP(H16,'排出量原単位（AIJ-LCA）_電気設備抜粋_v102'!$A$2:$F$36,2,FALSE)-I16*10000</f>
        <v>1011</v>
      </c>
      <c r="K16" s="11" t="str">
        <f>VLOOKUP(H16,'排出量原単位（AIJ-LCA）_電気設備抜粋_v102'!$A$2:$F$36,3,FALSE)</f>
        <v>電線・ケーブル</v>
      </c>
      <c r="L16" s="18">
        <f>VLOOKUP(H16,'排出量原単位（AIJ-LCA）_電気設備抜粋_v102'!$A$2:$F$36,4,FALSE)</f>
        <v>8.3982110838001258</v>
      </c>
      <c r="M16" s="18">
        <f>VLOOKUP(H16,'排出量原単位（AIJ-LCA）_電気設備抜粋_v102'!$A$2:$F$36,5,FALSE)</f>
        <v>8.8809999763315872</v>
      </c>
      <c r="N16" s="5"/>
      <c r="O16" s="5"/>
      <c r="P16" s="5" t="str">
        <f>VLOOKUP(H16,'排出量原単位（AIJ-LCA）_電気設備抜粋_v102'!$A$2:$F$36,6,FALSE)</f>
        <v>導体kg</v>
      </c>
      <c r="Q16" s="18">
        <f>VLOOKUP(H16,'排出量原単位（AIJ-LCA）_電気設備抜粋_v102'!$A$2:$H$36,7,FALSE)</f>
        <v>5.1263212671051122</v>
      </c>
      <c r="R16" s="18">
        <f>VLOOKUP(H16,'排出量原単位（AIJ-LCA）_電気設備抜粋_v102'!$A$2:$H$36,8,FALSE)</f>
        <v>5.421018666659668</v>
      </c>
      <c r="S16" s="5" t="s">
        <v>422</v>
      </c>
      <c r="T16" s="12"/>
      <c r="U16" s="12">
        <v>0.05</v>
      </c>
      <c r="V16" s="41">
        <v>40</v>
      </c>
      <c r="W16" s="42">
        <v>1.214</v>
      </c>
      <c r="X16" s="43">
        <v>0</v>
      </c>
      <c r="Y16" s="49" t="s">
        <v>300</v>
      </c>
      <c r="Z16" s="42" t="s">
        <v>677</v>
      </c>
      <c r="AA16" s="51" t="s">
        <v>687</v>
      </c>
      <c r="AB16" s="29"/>
    </row>
    <row r="17" spans="1:28" ht="19.5" customHeight="1" x14ac:dyDescent="0.2">
      <c r="A17" s="11">
        <v>2010101015</v>
      </c>
      <c r="B17" s="6" t="s">
        <v>20</v>
      </c>
      <c r="C17" s="6">
        <v>1</v>
      </c>
      <c r="D17" s="5" t="s">
        <v>24</v>
      </c>
      <c r="E17" s="5" t="s">
        <v>25</v>
      </c>
      <c r="F17" s="5" t="s">
        <v>39</v>
      </c>
      <c r="G17" s="5" t="s">
        <v>474</v>
      </c>
      <c r="H17" s="52">
        <v>252</v>
      </c>
      <c r="I17" s="326">
        <f>INT(VLOOKUP(H17,'排出量原単位（AIJ-LCA）_電気設備抜粋_v102'!$A$2:$F$36,2,FALSE)/10000)</f>
        <v>272</v>
      </c>
      <c r="J17" s="333">
        <f>VLOOKUP(H17,'排出量原単位（AIJ-LCA）_電気設備抜粋_v102'!$A$2:$F$36,2,FALSE)-I17*10000</f>
        <v>1011</v>
      </c>
      <c r="K17" s="11" t="str">
        <f>VLOOKUP(H17,'排出量原単位（AIJ-LCA）_電気設備抜粋_v102'!$A$2:$F$36,3,FALSE)</f>
        <v>電線・ケーブル</v>
      </c>
      <c r="L17" s="18">
        <f>VLOOKUP(H17,'排出量原単位（AIJ-LCA）_電気設備抜粋_v102'!$A$2:$F$36,4,FALSE)</f>
        <v>8.3982110838001258</v>
      </c>
      <c r="M17" s="18">
        <f>VLOOKUP(H17,'排出量原単位（AIJ-LCA）_電気設備抜粋_v102'!$A$2:$F$36,5,FALSE)</f>
        <v>8.8809999763315872</v>
      </c>
      <c r="N17" s="5"/>
      <c r="O17" s="5"/>
      <c r="P17" s="5" t="str">
        <f>VLOOKUP(H17,'排出量原単位（AIJ-LCA）_電気設備抜粋_v102'!$A$2:$F$36,6,FALSE)</f>
        <v>導体kg</v>
      </c>
      <c r="Q17" s="18">
        <f>VLOOKUP(H17,'排出量原単位（AIJ-LCA）_電気設備抜粋_v102'!$A$2:$H$36,7,FALSE)</f>
        <v>5.1263212671051122</v>
      </c>
      <c r="R17" s="18">
        <f>VLOOKUP(H17,'排出量原単位（AIJ-LCA）_電気設備抜粋_v102'!$A$2:$H$36,8,FALSE)</f>
        <v>5.421018666659668</v>
      </c>
      <c r="S17" s="5" t="s">
        <v>421</v>
      </c>
      <c r="T17" s="12"/>
      <c r="U17" s="12">
        <v>0.03</v>
      </c>
      <c r="V17" s="41">
        <v>40</v>
      </c>
      <c r="W17" s="42">
        <v>1.2709999999999999</v>
      </c>
      <c r="X17" s="43">
        <v>0</v>
      </c>
      <c r="Y17" s="49" t="s">
        <v>300</v>
      </c>
      <c r="Z17" s="42" t="s">
        <v>678</v>
      </c>
      <c r="AA17" s="51" t="s">
        <v>687</v>
      </c>
      <c r="AB17" s="27"/>
    </row>
    <row r="18" spans="1:28" ht="19.5" customHeight="1" x14ac:dyDescent="0.2">
      <c r="A18" s="11">
        <v>2010101016</v>
      </c>
      <c r="B18" s="6" t="s">
        <v>20</v>
      </c>
      <c r="C18" s="6">
        <v>1</v>
      </c>
      <c r="D18" s="5" t="s">
        <v>24</v>
      </c>
      <c r="E18" s="5" t="s">
        <v>25</v>
      </c>
      <c r="F18" s="5" t="s">
        <v>40</v>
      </c>
      <c r="G18" s="5" t="s">
        <v>474</v>
      </c>
      <c r="H18" s="52">
        <v>252</v>
      </c>
      <c r="I18" s="326">
        <f>INT(VLOOKUP(H18,'排出量原単位（AIJ-LCA）_電気設備抜粋_v102'!$A$2:$F$36,2,FALSE)/10000)</f>
        <v>272</v>
      </c>
      <c r="J18" s="333">
        <f>VLOOKUP(H18,'排出量原単位（AIJ-LCA）_電気設備抜粋_v102'!$A$2:$F$36,2,FALSE)-I18*10000</f>
        <v>1011</v>
      </c>
      <c r="K18" s="11" t="str">
        <f>VLOOKUP(H18,'排出量原単位（AIJ-LCA）_電気設備抜粋_v102'!$A$2:$F$36,3,FALSE)</f>
        <v>電線・ケーブル</v>
      </c>
      <c r="L18" s="18">
        <f>VLOOKUP(H18,'排出量原単位（AIJ-LCA）_電気設備抜粋_v102'!$A$2:$F$36,4,FALSE)</f>
        <v>8.3982110838001258</v>
      </c>
      <c r="M18" s="18">
        <f>VLOOKUP(H18,'排出量原単位（AIJ-LCA）_電気設備抜粋_v102'!$A$2:$F$36,5,FALSE)</f>
        <v>8.8809999763315872</v>
      </c>
      <c r="N18" s="5"/>
      <c r="O18" s="5"/>
      <c r="P18" s="5" t="str">
        <f>VLOOKUP(H18,'排出量原単位（AIJ-LCA）_電気設備抜粋_v102'!$A$2:$F$36,6,FALSE)</f>
        <v>導体kg</v>
      </c>
      <c r="Q18" s="18">
        <f>VLOOKUP(H18,'排出量原単位（AIJ-LCA）_電気設備抜粋_v102'!$A$2:$H$36,7,FALSE)</f>
        <v>5.1263212671051122</v>
      </c>
      <c r="R18" s="18">
        <f>VLOOKUP(H18,'排出量原単位（AIJ-LCA）_電気設備抜粋_v102'!$A$2:$H$36,8,FALSE)</f>
        <v>5.421018666659668</v>
      </c>
      <c r="S18" s="5"/>
      <c r="T18" s="12"/>
      <c r="U18" s="12">
        <v>0.03</v>
      </c>
      <c r="V18" s="41">
        <v>40</v>
      </c>
      <c r="W18" s="42">
        <v>1.3460000000000001</v>
      </c>
      <c r="X18" s="43">
        <v>0</v>
      </c>
      <c r="Y18" s="49" t="s">
        <v>300</v>
      </c>
      <c r="Z18" s="42" t="s">
        <v>607</v>
      </c>
      <c r="AA18" s="51" t="s">
        <v>687</v>
      </c>
      <c r="AB18" s="27"/>
    </row>
    <row r="19" spans="1:28" ht="19.5" customHeight="1" x14ac:dyDescent="0.2">
      <c r="A19" s="11">
        <v>2010101017</v>
      </c>
      <c r="B19" s="6" t="s">
        <v>20</v>
      </c>
      <c r="C19" s="6">
        <v>1</v>
      </c>
      <c r="D19" s="5" t="s">
        <v>24</v>
      </c>
      <c r="E19" s="5" t="s">
        <v>25</v>
      </c>
      <c r="F19" s="5" t="s">
        <v>42</v>
      </c>
      <c r="G19" s="5" t="s">
        <v>474</v>
      </c>
      <c r="H19" s="52">
        <v>252</v>
      </c>
      <c r="I19" s="326">
        <f>INT(VLOOKUP(H19,'排出量原単位（AIJ-LCA）_電気設備抜粋_v102'!$A$2:$F$36,2,FALSE)/10000)</f>
        <v>272</v>
      </c>
      <c r="J19" s="333">
        <f>VLOOKUP(H19,'排出量原単位（AIJ-LCA）_電気設備抜粋_v102'!$A$2:$F$36,2,FALSE)-I19*10000</f>
        <v>1011</v>
      </c>
      <c r="K19" s="11" t="str">
        <f>VLOOKUP(H19,'排出量原単位（AIJ-LCA）_電気設備抜粋_v102'!$A$2:$F$36,3,FALSE)</f>
        <v>電線・ケーブル</v>
      </c>
      <c r="L19" s="18">
        <f>VLOOKUP(H19,'排出量原単位（AIJ-LCA）_電気設備抜粋_v102'!$A$2:$F$36,4,FALSE)</f>
        <v>8.3982110838001258</v>
      </c>
      <c r="M19" s="18">
        <f>VLOOKUP(H19,'排出量原単位（AIJ-LCA）_電気設備抜粋_v102'!$A$2:$F$36,5,FALSE)</f>
        <v>8.8809999763315872</v>
      </c>
      <c r="N19" s="5"/>
      <c r="O19" s="5"/>
      <c r="P19" s="5" t="str">
        <f>VLOOKUP(H19,'排出量原単位（AIJ-LCA）_電気設備抜粋_v102'!$A$2:$F$36,6,FALSE)</f>
        <v>導体kg</v>
      </c>
      <c r="Q19" s="18">
        <f>VLOOKUP(H19,'排出量原単位（AIJ-LCA）_電気設備抜粋_v102'!$A$2:$H$36,7,FALSE)</f>
        <v>5.1263212671051122</v>
      </c>
      <c r="R19" s="18">
        <f>VLOOKUP(H19,'排出量原単位（AIJ-LCA）_電気設備抜粋_v102'!$A$2:$H$36,8,FALSE)</f>
        <v>5.421018666659668</v>
      </c>
      <c r="S19" s="5"/>
      <c r="T19" s="12"/>
      <c r="U19" s="12">
        <v>0</v>
      </c>
      <c r="V19" s="41">
        <v>40</v>
      </c>
      <c r="W19" s="42">
        <v>1.2230000000000001</v>
      </c>
      <c r="X19" s="43">
        <v>0</v>
      </c>
      <c r="Y19" s="49" t="s">
        <v>300</v>
      </c>
      <c r="Z19" s="42" t="s">
        <v>679</v>
      </c>
      <c r="AA19" s="51" t="s">
        <v>687</v>
      </c>
      <c r="AB19" s="27"/>
    </row>
    <row r="20" spans="1:28" ht="19.5" customHeight="1" x14ac:dyDescent="0.2">
      <c r="A20" s="11">
        <v>2010103001</v>
      </c>
      <c r="B20" s="6" t="s">
        <v>20</v>
      </c>
      <c r="C20" s="6">
        <v>1</v>
      </c>
      <c r="D20" s="5" t="s">
        <v>24</v>
      </c>
      <c r="E20" s="6" t="s">
        <v>26</v>
      </c>
      <c r="F20" s="6"/>
      <c r="G20" s="6" t="s">
        <v>89</v>
      </c>
      <c r="H20" s="52">
        <v>252</v>
      </c>
      <c r="I20" s="327">
        <f>INT(VLOOKUP(H20,'排出量原単位（AIJ-LCA）_電気設備抜粋_v102'!$A$2:$F$36,2,FALSE)/10000)</f>
        <v>272</v>
      </c>
      <c r="J20" s="334">
        <f>VLOOKUP(H20,'排出量原単位（AIJ-LCA）_電気設備抜粋_v102'!$A$2:$F$36,2,FALSE)-I20*10000</f>
        <v>1011</v>
      </c>
      <c r="K20" s="11" t="str">
        <f>VLOOKUP(H20,'排出量原単位（AIJ-LCA）_電気設備抜粋_v102'!$A$2:$F$36,3,FALSE)</f>
        <v>電線・ケーブル</v>
      </c>
      <c r="L20" s="19">
        <f>VLOOKUP(H20,'排出量原単位（AIJ-LCA）_電気設備抜粋_v102'!$A$2:$F$36,4,FALSE)</f>
        <v>8.3982110838001258</v>
      </c>
      <c r="M20" s="18">
        <f>VLOOKUP(H20,'排出量原単位（AIJ-LCA）_電気設備抜粋_v102'!$A$2:$F$36,5,FALSE)</f>
        <v>8.8809999763315872</v>
      </c>
      <c r="N20" s="5"/>
      <c r="O20" s="5"/>
      <c r="P20" s="5" t="str">
        <f>VLOOKUP(H20,'排出量原単位（AIJ-LCA）_電気設備抜粋_v102'!$A$2:$F$36,6,FALSE)</f>
        <v>導体kg</v>
      </c>
      <c r="Q20" s="18">
        <f>VLOOKUP(H20,'排出量原単位（AIJ-LCA）_電気設備抜粋_v102'!$A$2:$H$36,7,FALSE)</f>
        <v>5.1263212671051122</v>
      </c>
      <c r="R20" s="18">
        <f>VLOOKUP(H20,'排出量原単位（AIJ-LCA）_電気設備抜粋_v102'!$A$2:$H$36,8,FALSE)</f>
        <v>5.421018666659668</v>
      </c>
      <c r="S20" s="5"/>
      <c r="T20" s="13"/>
      <c r="U20" s="13">
        <v>0</v>
      </c>
      <c r="V20" s="41">
        <v>40</v>
      </c>
      <c r="W20" s="42">
        <v>1.2230000000000001</v>
      </c>
      <c r="X20" s="43">
        <v>0</v>
      </c>
      <c r="Y20" s="49" t="s">
        <v>300</v>
      </c>
      <c r="Z20" s="42" t="s">
        <v>679</v>
      </c>
      <c r="AA20" s="51"/>
      <c r="AB20" s="27"/>
    </row>
    <row r="21" spans="1:28" ht="19.5" customHeight="1" x14ac:dyDescent="0.2">
      <c r="A21" s="11">
        <v>2010104001</v>
      </c>
      <c r="B21" s="6" t="s">
        <v>20</v>
      </c>
      <c r="C21" s="6">
        <v>1</v>
      </c>
      <c r="D21" s="5" t="s">
        <v>24</v>
      </c>
      <c r="E21" s="6" t="s">
        <v>45</v>
      </c>
      <c r="F21" s="6"/>
      <c r="G21" s="6" t="s">
        <v>90</v>
      </c>
      <c r="H21" s="52">
        <v>252</v>
      </c>
      <c r="I21" s="327">
        <f>INT(VLOOKUP(H21,'排出量原単位（AIJ-LCA）_電気設備抜粋_v102'!$A$2:$F$36,2,FALSE)/10000)</f>
        <v>272</v>
      </c>
      <c r="J21" s="334">
        <f>VLOOKUP(H21,'排出量原単位（AIJ-LCA）_電気設備抜粋_v102'!$A$2:$F$36,2,FALSE)-I21*10000</f>
        <v>1011</v>
      </c>
      <c r="K21" s="11" t="str">
        <f>VLOOKUP(H21,'排出量原単位（AIJ-LCA）_電気設備抜粋_v102'!$A$2:$F$36,3,FALSE)</f>
        <v>電線・ケーブル</v>
      </c>
      <c r="L21" s="19">
        <f>VLOOKUP(H21,'排出量原単位（AIJ-LCA）_電気設備抜粋_v102'!$A$2:$F$36,4,FALSE)</f>
        <v>8.3982110838001258</v>
      </c>
      <c r="M21" s="18">
        <f>VLOOKUP(H21,'排出量原単位（AIJ-LCA）_電気設備抜粋_v102'!$A$2:$F$36,5,FALSE)</f>
        <v>8.8809999763315872</v>
      </c>
      <c r="N21" s="5"/>
      <c r="O21" s="5"/>
      <c r="P21" s="5" t="str">
        <f>VLOOKUP(H21,'排出量原単位（AIJ-LCA）_電気設備抜粋_v102'!$A$2:$F$36,6,FALSE)</f>
        <v>導体kg</v>
      </c>
      <c r="Q21" s="18">
        <f>VLOOKUP(H21,'排出量原単位（AIJ-LCA）_電気設備抜粋_v102'!$A$2:$H$36,7,FALSE)</f>
        <v>5.1263212671051122</v>
      </c>
      <c r="R21" s="18">
        <f>VLOOKUP(H21,'排出量原単位（AIJ-LCA）_電気設備抜粋_v102'!$A$2:$H$36,8,FALSE)</f>
        <v>5.421018666659668</v>
      </c>
      <c r="S21" s="5" t="s">
        <v>423</v>
      </c>
      <c r="T21" s="13"/>
      <c r="U21" s="13">
        <v>0.02</v>
      </c>
      <c r="V21" s="41">
        <v>40</v>
      </c>
      <c r="W21" s="42">
        <v>1.149</v>
      </c>
      <c r="X21" s="43">
        <v>0</v>
      </c>
      <c r="Y21" s="49" t="s">
        <v>300</v>
      </c>
      <c r="Z21" s="42" t="s">
        <v>609</v>
      </c>
      <c r="AA21" s="51" t="s">
        <v>693</v>
      </c>
      <c r="AB21" s="27"/>
    </row>
    <row r="22" spans="1:28" ht="19.5" customHeight="1" x14ac:dyDescent="0.2">
      <c r="A22" s="11">
        <v>2010105001</v>
      </c>
      <c r="B22" s="6" t="s">
        <v>20</v>
      </c>
      <c r="C22" s="6">
        <v>1</v>
      </c>
      <c r="D22" s="5" t="s">
        <v>24</v>
      </c>
      <c r="E22" s="6" t="s">
        <v>46</v>
      </c>
      <c r="F22" s="6"/>
      <c r="G22" s="6" t="s">
        <v>91</v>
      </c>
      <c r="H22" s="52">
        <v>252</v>
      </c>
      <c r="I22" s="327">
        <f>INT(VLOOKUP(H22,'排出量原単位（AIJ-LCA）_電気設備抜粋_v102'!$A$2:$F$36,2,FALSE)/10000)</f>
        <v>272</v>
      </c>
      <c r="J22" s="334">
        <f>VLOOKUP(H22,'排出量原単位（AIJ-LCA）_電気設備抜粋_v102'!$A$2:$F$36,2,FALSE)-I22*10000</f>
        <v>1011</v>
      </c>
      <c r="K22" s="11" t="str">
        <f>VLOOKUP(H22,'排出量原単位（AIJ-LCA）_電気設備抜粋_v102'!$A$2:$F$36,3,FALSE)</f>
        <v>電線・ケーブル</v>
      </c>
      <c r="L22" s="19">
        <f>VLOOKUP(H22,'排出量原単位（AIJ-LCA）_電気設備抜粋_v102'!$A$2:$F$36,4,FALSE)</f>
        <v>8.3982110838001258</v>
      </c>
      <c r="M22" s="18">
        <f>VLOOKUP(H22,'排出量原単位（AIJ-LCA）_電気設備抜粋_v102'!$A$2:$F$36,5,FALSE)</f>
        <v>8.8809999763315872</v>
      </c>
      <c r="N22" s="5"/>
      <c r="O22" s="5"/>
      <c r="P22" s="5" t="str">
        <f>VLOOKUP(H22,'排出量原単位（AIJ-LCA）_電気設備抜粋_v102'!$A$2:$F$36,6,FALSE)</f>
        <v>導体kg</v>
      </c>
      <c r="Q22" s="18">
        <f>VLOOKUP(H22,'排出量原単位（AIJ-LCA）_電気設備抜粋_v102'!$A$2:$H$36,7,FALSE)</f>
        <v>5.1263212671051122</v>
      </c>
      <c r="R22" s="18">
        <f>VLOOKUP(H22,'排出量原単位（AIJ-LCA）_電気設備抜粋_v102'!$A$2:$H$36,8,FALSE)</f>
        <v>5.421018666659668</v>
      </c>
      <c r="S22" s="5" t="s">
        <v>424</v>
      </c>
      <c r="T22" s="13"/>
      <c r="U22" s="13">
        <v>0.02</v>
      </c>
      <c r="V22" s="41">
        <v>40</v>
      </c>
      <c r="W22" s="42">
        <v>1.149</v>
      </c>
      <c r="X22" s="43">
        <v>0</v>
      </c>
      <c r="Y22" s="49" t="s">
        <v>300</v>
      </c>
      <c r="Z22" s="42" t="s">
        <v>680</v>
      </c>
      <c r="AA22" s="51" t="s">
        <v>690</v>
      </c>
      <c r="AB22" s="29"/>
    </row>
    <row r="23" spans="1:28" ht="19.5" customHeight="1" x14ac:dyDescent="0.2">
      <c r="A23" s="14">
        <v>2010201001</v>
      </c>
      <c r="B23" s="6" t="s">
        <v>20</v>
      </c>
      <c r="C23" s="6">
        <v>1</v>
      </c>
      <c r="D23" s="5" t="s">
        <v>41</v>
      </c>
      <c r="E23" s="6" t="s">
        <v>47</v>
      </c>
      <c r="F23" s="6" t="s">
        <v>487</v>
      </c>
      <c r="G23" s="6" t="s">
        <v>476</v>
      </c>
      <c r="H23" s="53">
        <v>236</v>
      </c>
      <c r="I23" s="327">
        <f>INT(VLOOKUP(H23,'排出量原単位（AIJ-LCA）_電気設備抜粋_v102'!$A$2:$F$36,2,FALSE)/10000)</f>
        <v>262</v>
      </c>
      <c r="J23" s="334">
        <f>VLOOKUP(H23,'排出量原単位（AIJ-LCA）_電気設備抜粋_v102'!$A$2:$F$36,2,FALSE)-I23*10000</f>
        <v>2011</v>
      </c>
      <c r="K23" s="14" t="str">
        <f>VLOOKUP(H23,'排出量原単位（AIJ-LCA）_電気設備抜粋_v102'!$A$2:$F$36,3,FALSE)</f>
        <v>普通鋼鋼管</v>
      </c>
      <c r="L23" s="19">
        <f>VLOOKUP(H23,'排出量原単位（AIJ-LCA）_電気設備抜粋_v102'!$A$2:$F$36,4,FALSE)</f>
        <v>2.5299999999999998</v>
      </c>
      <c r="M23" s="18">
        <f>VLOOKUP(H23,'排出量原単位（AIJ-LCA）_電気設備抜粋_v102'!$A$2:$F$36,5,FALSE)</f>
        <v>2.5939999999999999</v>
      </c>
      <c r="N23" s="5"/>
      <c r="O23" s="5"/>
      <c r="P23" s="5" t="str">
        <f>VLOOKUP(H23,'排出量原単位（AIJ-LCA）_電気設備抜粋_v102'!$A$2:$F$36,6,FALSE)</f>
        <v>kg</v>
      </c>
      <c r="Q23" s="18">
        <f>VLOOKUP(H23,'排出量原単位（AIJ-LCA）_電気設備抜粋_v102'!$A$2:$H$36,7,FALSE)</f>
        <v>12.360462181630416</v>
      </c>
      <c r="R23" s="18">
        <f>VLOOKUP(H23,'排出量原単位（AIJ-LCA）_電気設備抜粋_v102'!$A$2:$H$36,8,FALSE)</f>
        <v>12.670941211888088</v>
      </c>
      <c r="S23" s="5" t="s">
        <v>425</v>
      </c>
      <c r="T23" s="13">
        <v>0.25</v>
      </c>
      <c r="U23" s="13">
        <v>0.05</v>
      </c>
      <c r="V23" s="41">
        <v>65</v>
      </c>
      <c r="W23" s="42">
        <v>1.4530000000000001</v>
      </c>
      <c r="X23" s="43">
        <v>0</v>
      </c>
      <c r="Y23" s="49" t="s">
        <v>300</v>
      </c>
      <c r="Z23" s="42" t="s">
        <v>681</v>
      </c>
      <c r="AA23" s="51" t="s">
        <v>688</v>
      </c>
      <c r="AB23" s="27"/>
    </row>
    <row r="24" spans="1:28" ht="19.5" customHeight="1" x14ac:dyDescent="0.2">
      <c r="A24" s="14">
        <v>2010201002</v>
      </c>
      <c r="B24" s="6" t="s">
        <v>20</v>
      </c>
      <c r="C24" s="6">
        <v>1</v>
      </c>
      <c r="D24" s="5" t="s">
        <v>41</v>
      </c>
      <c r="E24" s="6" t="s">
        <v>47</v>
      </c>
      <c r="F24" s="6" t="s">
        <v>488</v>
      </c>
      <c r="G24" s="6" t="s">
        <v>476</v>
      </c>
      <c r="H24" s="53">
        <v>236</v>
      </c>
      <c r="I24" s="327">
        <f>INT(VLOOKUP(H24,'排出量原単位（AIJ-LCA）_電気設備抜粋_v102'!$A$2:$F$36,2,FALSE)/10000)</f>
        <v>262</v>
      </c>
      <c r="J24" s="334">
        <f>VLOOKUP(H24,'排出量原単位（AIJ-LCA）_電気設備抜粋_v102'!$A$2:$F$36,2,FALSE)-I24*10000</f>
        <v>2011</v>
      </c>
      <c r="K24" s="14" t="str">
        <f>VLOOKUP(H24,'排出量原単位（AIJ-LCA）_電気設備抜粋_v102'!$A$2:$F$36,3,FALSE)</f>
        <v>普通鋼鋼管</v>
      </c>
      <c r="L24" s="19">
        <f>VLOOKUP(H24,'排出量原単位（AIJ-LCA）_電気設備抜粋_v102'!$A$2:$F$36,4,FALSE)</f>
        <v>2.5299999999999998</v>
      </c>
      <c r="M24" s="18">
        <f>VLOOKUP(H24,'排出量原単位（AIJ-LCA）_電気設備抜粋_v102'!$A$2:$F$36,5,FALSE)</f>
        <v>2.5939999999999999</v>
      </c>
      <c r="N24" s="5"/>
      <c r="O24" s="5"/>
      <c r="P24" s="5" t="str">
        <f>VLOOKUP(H24,'排出量原単位（AIJ-LCA）_電気設備抜粋_v102'!$A$2:$F$36,6,FALSE)</f>
        <v>kg</v>
      </c>
      <c r="Q24" s="18">
        <f>VLOOKUP(H24,'排出量原単位（AIJ-LCA）_電気設備抜粋_v102'!$A$2:$H$36,7,FALSE)</f>
        <v>12.360462181630416</v>
      </c>
      <c r="R24" s="18">
        <f>VLOOKUP(H24,'排出量原単位（AIJ-LCA）_電気設備抜粋_v102'!$A$2:$H$36,8,FALSE)</f>
        <v>12.670941211888088</v>
      </c>
      <c r="S24" s="5" t="s">
        <v>425</v>
      </c>
      <c r="T24" s="13">
        <v>0.25</v>
      </c>
      <c r="U24" s="13">
        <v>0.05</v>
      </c>
      <c r="V24" s="41">
        <v>65</v>
      </c>
      <c r="W24" s="42">
        <v>1.4530000000000001</v>
      </c>
      <c r="X24" s="43">
        <v>0</v>
      </c>
      <c r="Y24" s="49" t="s">
        <v>300</v>
      </c>
      <c r="Z24" s="42" t="s">
        <v>681</v>
      </c>
      <c r="AA24" s="51" t="s">
        <v>688</v>
      </c>
      <c r="AB24" s="27"/>
    </row>
    <row r="25" spans="1:28" ht="19.5" customHeight="1" x14ac:dyDescent="0.2">
      <c r="A25" s="14">
        <v>2010201003</v>
      </c>
      <c r="B25" s="6" t="s">
        <v>20</v>
      </c>
      <c r="C25" s="6">
        <v>1</v>
      </c>
      <c r="D25" s="5" t="s">
        <v>41</v>
      </c>
      <c r="E25" s="6" t="s">
        <v>47</v>
      </c>
      <c r="F25" s="6" t="s">
        <v>489</v>
      </c>
      <c r="G25" s="6" t="s">
        <v>476</v>
      </c>
      <c r="H25" s="53">
        <v>236</v>
      </c>
      <c r="I25" s="327">
        <f>INT(VLOOKUP(H25,'排出量原単位（AIJ-LCA）_電気設備抜粋_v102'!$A$2:$F$36,2,FALSE)/10000)</f>
        <v>262</v>
      </c>
      <c r="J25" s="334">
        <f>VLOOKUP(H25,'排出量原単位（AIJ-LCA）_電気設備抜粋_v102'!$A$2:$F$36,2,FALSE)-I25*10000</f>
        <v>2011</v>
      </c>
      <c r="K25" s="14" t="str">
        <f>VLOOKUP(H25,'排出量原単位（AIJ-LCA）_電気設備抜粋_v102'!$A$2:$F$36,3,FALSE)</f>
        <v>普通鋼鋼管</v>
      </c>
      <c r="L25" s="19">
        <f>VLOOKUP(H25,'排出量原単位（AIJ-LCA）_電気設備抜粋_v102'!$A$2:$F$36,4,FALSE)</f>
        <v>2.5299999999999998</v>
      </c>
      <c r="M25" s="18">
        <f>VLOOKUP(H25,'排出量原単位（AIJ-LCA）_電気設備抜粋_v102'!$A$2:$F$36,5,FALSE)</f>
        <v>2.5939999999999999</v>
      </c>
      <c r="N25" s="5"/>
      <c r="O25" s="5"/>
      <c r="P25" s="5" t="str">
        <f>VLOOKUP(H25,'排出量原単位（AIJ-LCA）_電気設備抜粋_v102'!$A$2:$F$36,6,FALSE)</f>
        <v>kg</v>
      </c>
      <c r="Q25" s="18">
        <f>VLOOKUP(H25,'排出量原単位（AIJ-LCA）_電気設備抜粋_v102'!$A$2:$H$36,7,FALSE)</f>
        <v>12.360462181630416</v>
      </c>
      <c r="R25" s="18">
        <f>VLOOKUP(H25,'排出量原単位（AIJ-LCA）_電気設備抜粋_v102'!$A$2:$H$36,8,FALSE)</f>
        <v>12.670941211888088</v>
      </c>
      <c r="S25" s="5" t="s">
        <v>425</v>
      </c>
      <c r="T25" s="13">
        <v>0.5</v>
      </c>
      <c r="U25" s="13">
        <v>0.05</v>
      </c>
      <c r="V25" s="41">
        <v>65</v>
      </c>
      <c r="W25" s="42">
        <v>1.4530000000000001</v>
      </c>
      <c r="X25" s="43">
        <v>0</v>
      </c>
      <c r="Y25" s="49" t="s">
        <v>300</v>
      </c>
      <c r="Z25" s="42" t="s">
        <v>681</v>
      </c>
      <c r="AA25" s="51" t="s">
        <v>688</v>
      </c>
      <c r="AB25" s="27"/>
    </row>
    <row r="26" spans="1:28" ht="19.5" customHeight="1" x14ac:dyDescent="0.2">
      <c r="A26" s="14">
        <v>2010202001</v>
      </c>
      <c r="B26" s="6" t="s">
        <v>20</v>
      </c>
      <c r="C26" s="6">
        <v>1</v>
      </c>
      <c r="D26" s="5" t="s">
        <v>41</v>
      </c>
      <c r="E26" s="6" t="s">
        <v>44</v>
      </c>
      <c r="F26" s="6" t="s">
        <v>490</v>
      </c>
      <c r="G26" s="6" t="s">
        <v>249</v>
      </c>
      <c r="H26" s="53">
        <v>197</v>
      </c>
      <c r="I26" s="327">
        <f>INT(VLOOKUP(H26,'排出量原単位（AIJ-LCA）_電気設備抜粋_v102'!$A$2:$F$36,2,FALSE)/10000)</f>
        <v>221</v>
      </c>
      <c r="J26" s="334">
        <f>VLOOKUP(H26,'排出量原単位（AIJ-LCA）_電気設備抜粋_v102'!$A$2:$F$36,2,FALSE)-I26*10000</f>
        <v>1012</v>
      </c>
      <c r="K26" s="14" t="str">
        <f>VLOOKUP(H26,'排出量原単位（AIJ-LCA）_電気設備抜粋_v102'!$A$2:$F$36,3,FALSE)</f>
        <v>プラスチック板・管・棒</v>
      </c>
      <c r="L26" s="19">
        <f>VLOOKUP(H26,'排出量原単位（AIJ-LCA）_電気設備抜粋_v102'!$A$2:$F$36,4,FALSE)</f>
        <v>2.1214446486057872</v>
      </c>
      <c r="M26" s="18">
        <f>VLOOKUP(H26,'排出量原単位（AIJ-LCA）_電気設備抜粋_v102'!$A$2:$F$36,5,FALSE)</f>
        <v>2.4755013307179783</v>
      </c>
      <c r="N26" s="5"/>
      <c r="O26" s="5"/>
      <c r="P26" s="5" t="str">
        <f>VLOOKUP(H26,'排出量原単位（AIJ-LCA）_電気設備抜粋_v102'!$A$2:$F$36,6,FALSE)</f>
        <v>kg</v>
      </c>
      <c r="Q26" s="18">
        <f>VLOOKUP(H26,'排出量原単位（AIJ-LCA）_電気設備抜粋_v102'!$A$2:$H$36,7,FALSE)</f>
        <v>3.733387053772633</v>
      </c>
      <c r="R26" s="18">
        <f>VLOOKUP(H26,'排出量原単位（AIJ-LCA）_電気設備抜粋_v102'!$A$2:$H$36,8,FALSE)</f>
        <v>4.3564674787877538</v>
      </c>
      <c r="S26" s="5" t="s">
        <v>426</v>
      </c>
      <c r="T26" s="13">
        <v>0.25</v>
      </c>
      <c r="U26" s="13">
        <v>0.02</v>
      </c>
      <c r="V26" s="41">
        <v>65</v>
      </c>
      <c r="W26" s="42">
        <v>1.4830000000000001</v>
      </c>
      <c r="X26" s="43">
        <v>0</v>
      </c>
      <c r="Y26" s="49" t="s">
        <v>300</v>
      </c>
      <c r="Z26" s="42" t="s">
        <v>682</v>
      </c>
      <c r="AA26" s="51" t="s">
        <v>700</v>
      </c>
      <c r="AB26" s="27"/>
    </row>
    <row r="27" spans="1:28" ht="19.5" customHeight="1" x14ac:dyDescent="0.2">
      <c r="A27" s="14">
        <v>2010202002</v>
      </c>
      <c r="B27" s="6" t="s">
        <v>20</v>
      </c>
      <c r="C27" s="6">
        <v>1</v>
      </c>
      <c r="D27" s="5" t="s">
        <v>41</v>
      </c>
      <c r="E27" s="6" t="s">
        <v>44</v>
      </c>
      <c r="F27" s="6" t="s">
        <v>491</v>
      </c>
      <c r="G27" s="6" t="s">
        <v>249</v>
      </c>
      <c r="H27" s="53">
        <v>197</v>
      </c>
      <c r="I27" s="327">
        <f>INT(VLOOKUP(H27,'排出量原単位（AIJ-LCA）_電気設備抜粋_v102'!$A$2:$F$36,2,FALSE)/10000)</f>
        <v>221</v>
      </c>
      <c r="J27" s="334">
        <f>VLOOKUP(H27,'排出量原単位（AIJ-LCA）_電気設備抜粋_v102'!$A$2:$F$36,2,FALSE)-I27*10000</f>
        <v>1012</v>
      </c>
      <c r="K27" s="14" t="str">
        <f>VLOOKUP(H27,'排出量原単位（AIJ-LCA）_電気設備抜粋_v102'!$A$2:$F$36,3,FALSE)</f>
        <v>プラスチック板・管・棒</v>
      </c>
      <c r="L27" s="19">
        <f>VLOOKUP(H27,'排出量原単位（AIJ-LCA）_電気設備抜粋_v102'!$A$2:$F$36,4,FALSE)</f>
        <v>2.1214446486057872</v>
      </c>
      <c r="M27" s="18">
        <f>VLOOKUP(H27,'排出量原単位（AIJ-LCA）_電気設備抜粋_v102'!$A$2:$F$36,5,FALSE)</f>
        <v>2.4755013307179783</v>
      </c>
      <c r="N27" s="5"/>
      <c r="O27" s="5"/>
      <c r="P27" s="5" t="str">
        <f>VLOOKUP(H27,'排出量原単位（AIJ-LCA）_電気設備抜粋_v102'!$A$2:$F$36,6,FALSE)</f>
        <v>kg</v>
      </c>
      <c r="Q27" s="18">
        <f>VLOOKUP(H27,'排出量原単位（AIJ-LCA）_電気設備抜粋_v102'!$A$2:$H$36,7,FALSE)</f>
        <v>3.733387053772633</v>
      </c>
      <c r="R27" s="18">
        <f>VLOOKUP(H27,'排出量原単位（AIJ-LCA）_電気設備抜粋_v102'!$A$2:$H$36,8,FALSE)</f>
        <v>4.3564674787877538</v>
      </c>
      <c r="S27" s="5" t="s">
        <v>426</v>
      </c>
      <c r="T27" s="13">
        <v>0.25</v>
      </c>
      <c r="U27" s="13">
        <v>0.02</v>
      </c>
      <c r="V27" s="41">
        <v>65</v>
      </c>
      <c r="W27" s="42">
        <v>1.4830000000000001</v>
      </c>
      <c r="X27" s="43">
        <v>0</v>
      </c>
      <c r="Y27" s="49" t="s">
        <v>300</v>
      </c>
      <c r="Z27" s="42" t="s">
        <v>682</v>
      </c>
      <c r="AA27" s="51" t="s">
        <v>700</v>
      </c>
      <c r="AB27" s="27"/>
    </row>
    <row r="28" spans="1:28" ht="19.5" customHeight="1" x14ac:dyDescent="0.2">
      <c r="A28" s="14">
        <v>2010202003</v>
      </c>
      <c r="B28" s="6" t="s">
        <v>20</v>
      </c>
      <c r="C28" s="6">
        <v>1</v>
      </c>
      <c r="D28" s="5" t="s">
        <v>41</v>
      </c>
      <c r="E28" s="6" t="s">
        <v>44</v>
      </c>
      <c r="F28" s="6" t="s">
        <v>492</v>
      </c>
      <c r="G28" s="6" t="s">
        <v>249</v>
      </c>
      <c r="H28" s="53">
        <v>197</v>
      </c>
      <c r="I28" s="327">
        <f>INT(VLOOKUP(H28,'排出量原単位（AIJ-LCA）_電気設備抜粋_v102'!$A$2:$F$36,2,FALSE)/10000)</f>
        <v>221</v>
      </c>
      <c r="J28" s="334">
        <f>VLOOKUP(H28,'排出量原単位（AIJ-LCA）_電気設備抜粋_v102'!$A$2:$F$36,2,FALSE)-I28*10000</f>
        <v>1012</v>
      </c>
      <c r="K28" s="14" t="str">
        <f>VLOOKUP(H28,'排出量原単位（AIJ-LCA）_電気設備抜粋_v102'!$A$2:$F$36,3,FALSE)</f>
        <v>プラスチック板・管・棒</v>
      </c>
      <c r="L28" s="19">
        <f>VLOOKUP(H28,'排出量原単位（AIJ-LCA）_電気設備抜粋_v102'!$A$2:$F$36,4,FALSE)</f>
        <v>2.1214446486057872</v>
      </c>
      <c r="M28" s="18">
        <f>VLOOKUP(H28,'排出量原単位（AIJ-LCA）_電気設備抜粋_v102'!$A$2:$F$36,5,FALSE)</f>
        <v>2.4755013307179783</v>
      </c>
      <c r="N28" s="5"/>
      <c r="O28" s="5"/>
      <c r="P28" s="5" t="str">
        <f>VLOOKUP(H28,'排出量原単位（AIJ-LCA）_電気設備抜粋_v102'!$A$2:$F$36,6,FALSE)</f>
        <v>kg</v>
      </c>
      <c r="Q28" s="18">
        <f>VLOOKUP(H28,'排出量原単位（AIJ-LCA）_電気設備抜粋_v102'!$A$2:$H$36,7,FALSE)</f>
        <v>3.733387053772633</v>
      </c>
      <c r="R28" s="18">
        <f>VLOOKUP(H28,'排出量原単位（AIJ-LCA）_電気設備抜粋_v102'!$A$2:$H$36,8,FALSE)</f>
        <v>4.3564674787877538</v>
      </c>
      <c r="S28" s="5" t="s">
        <v>426</v>
      </c>
      <c r="T28" s="13">
        <v>0.25</v>
      </c>
      <c r="U28" s="13">
        <v>0.02</v>
      </c>
      <c r="V28" s="41">
        <v>65</v>
      </c>
      <c r="W28" s="42">
        <v>1.4830000000000001</v>
      </c>
      <c r="X28" s="43">
        <v>0</v>
      </c>
      <c r="Y28" s="49" t="s">
        <v>300</v>
      </c>
      <c r="Z28" s="42" t="s">
        <v>682</v>
      </c>
      <c r="AA28" s="51" t="s">
        <v>700</v>
      </c>
      <c r="AB28" s="27"/>
    </row>
    <row r="29" spans="1:28" ht="19.5" customHeight="1" x14ac:dyDescent="0.2">
      <c r="A29" s="14">
        <v>2010203001</v>
      </c>
      <c r="B29" s="6" t="s">
        <v>20</v>
      </c>
      <c r="C29" s="6">
        <v>1</v>
      </c>
      <c r="D29" s="5" t="s">
        <v>41</v>
      </c>
      <c r="E29" s="6" t="s">
        <v>49</v>
      </c>
      <c r="F29" s="25" t="s">
        <v>486</v>
      </c>
      <c r="G29" s="5" t="s">
        <v>295</v>
      </c>
      <c r="H29" s="53">
        <v>197</v>
      </c>
      <c r="I29" s="327">
        <f>INT(VLOOKUP(H29,'排出量原単位（AIJ-LCA）_電気設備抜粋_v102'!$A$2:$F$36,2,FALSE)/10000)</f>
        <v>221</v>
      </c>
      <c r="J29" s="334">
        <f>VLOOKUP(H29,'排出量原単位（AIJ-LCA）_電気設備抜粋_v102'!$A$2:$F$36,2,FALSE)-I29*10000</f>
        <v>1012</v>
      </c>
      <c r="K29" s="14" t="str">
        <f>VLOOKUP(H29,'排出量原単位（AIJ-LCA）_電気設備抜粋_v102'!$A$2:$F$36,3,FALSE)</f>
        <v>プラスチック板・管・棒</v>
      </c>
      <c r="L29" s="19">
        <f>VLOOKUP(H29,'排出量原単位（AIJ-LCA）_電気設備抜粋_v102'!$A$2:$F$36,4,FALSE)</f>
        <v>2.1214446486057872</v>
      </c>
      <c r="M29" s="18">
        <f>VLOOKUP(H29,'排出量原単位（AIJ-LCA）_電気設備抜粋_v102'!$A$2:$F$36,5,FALSE)</f>
        <v>2.4755013307179783</v>
      </c>
      <c r="N29" s="5"/>
      <c r="O29" s="5"/>
      <c r="P29" s="5" t="str">
        <f>VLOOKUP(H29,'排出量原単位（AIJ-LCA）_電気設備抜粋_v102'!$A$2:$F$36,6,FALSE)</f>
        <v>kg</v>
      </c>
      <c r="Q29" s="18">
        <f>VLOOKUP(H29,'排出量原単位（AIJ-LCA）_電気設備抜粋_v102'!$A$2:$H$36,7,FALSE)</f>
        <v>3.733387053772633</v>
      </c>
      <c r="R29" s="18">
        <f>VLOOKUP(H29,'排出量原単位（AIJ-LCA）_電気設備抜粋_v102'!$A$2:$H$36,8,FALSE)</f>
        <v>4.3564674787877538</v>
      </c>
      <c r="S29" s="5" t="s">
        <v>427</v>
      </c>
      <c r="T29" s="13">
        <v>0.3</v>
      </c>
      <c r="U29" s="13">
        <v>0.05</v>
      </c>
      <c r="V29" s="41">
        <v>65</v>
      </c>
      <c r="W29" s="42">
        <v>1.502</v>
      </c>
      <c r="X29" s="43">
        <v>0</v>
      </c>
      <c r="Y29" s="49" t="s">
        <v>300</v>
      </c>
      <c r="Z29" s="42" t="s">
        <v>533</v>
      </c>
      <c r="AA29" s="51" t="s">
        <v>688</v>
      </c>
      <c r="AB29" s="27"/>
    </row>
    <row r="30" spans="1:28" ht="19.5" customHeight="1" x14ac:dyDescent="0.2">
      <c r="A30" s="14">
        <v>2010204001</v>
      </c>
      <c r="B30" s="6" t="s">
        <v>20</v>
      </c>
      <c r="C30" s="6">
        <v>1</v>
      </c>
      <c r="D30" s="5" t="s">
        <v>41</v>
      </c>
      <c r="E30" s="6" t="s">
        <v>50</v>
      </c>
      <c r="F30" s="6" t="s">
        <v>493</v>
      </c>
      <c r="G30" s="6" t="s">
        <v>92</v>
      </c>
      <c r="H30" s="53">
        <v>236</v>
      </c>
      <c r="I30" s="327">
        <f>INT(VLOOKUP(H30,'排出量原単位（AIJ-LCA）_電気設備抜粋_v102'!$A$2:$F$36,2,FALSE)/10000)</f>
        <v>262</v>
      </c>
      <c r="J30" s="334">
        <f>VLOOKUP(H30,'排出量原単位（AIJ-LCA）_電気設備抜粋_v102'!$A$2:$F$36,2,FALSE)-I30*10000</f>
        <v>2011</v>
      </c>
      <c r="K30" s="14" t="str">
        <f>VLOOKUP(H30,'排出量原単位（AIJ-LCA）_電気設備抜粋_v102'!$A$2:$F$36,3,FALSE)</f>
        <v>普通鋼鋼管</v>
      </c>
      <c r="L30" s="19">
        <f>VLOOKUP(H30,'排出量原単位（AIJ-LCA）_電気設備抜粋_v102'!$A$2:$F$36,4,FALSE)</f>
        <v>2.5299999999999998</v>
      </c>
      <c r="M30" s="18">
        <f>VLOOKUP(H30,'排出量原単位（AIJ-LCA）_電気設備抜粋_v102'!$A$2:$F$36,5,FALSE)</f>
        <v>2.5939999999999999</v>
      </c>
      <c r="N30" s="5"/>
      <c r="O30" s="5"/>
      <c r="P30" s="5" t="str">
        <f>VLOOKUP(H30,'排出量原単位（AIJ-LCA）_電気設備抜粋_v102'!$A$2:$F$36,6,FALSE)</f>
        <v>kg</v>
      </c>
      <c r="Q30" s="18">
        <f>VLOOKUP(H30,'排出量原単位（AIJ-LCA）_電気設備抜粋_v102'!$A$2:$H$36,7,FALSE)</f>
        <v>12.360462181630416</v>
      </c>
      <c r="R30" s="18">
        <f>VLOOKUP(H30,'排出量原単位（AIJ-LCA）_電気設備抜粋_v102'!$A$2:$H$36,8,FALSE)</f>
        <v>12.670941211888088</v>
      </c>
      <c r="S30" s="5" t="s">
        <v>428</v>
      </c>
      <c r="T30" s="13">
        <v>0.5</v>
      </c>
      <c r="U30" s="13">
        <v>0.05</v>
      </c>
      <c r="V30" s="41">
        <v>65</v>
      </c>
      <c r="W30" s="42">
        <v>1.4530000000000001</v>
      </c>
      <c r="X30" s="43">
        <v>0</v>
      </c>
      <c r="Y30" s="49" t="s">
        <v>300</v>
      </c>
      <c r="Z30" s="42" t="s">
        <v>639</v>
      </c>
      <c r="AA30" s="51" t="s">
        <v>690</v>
      </c>
      <c r="AB30" s="27"/>
    </row>
    <row r="31" spans="1:28" ht="19.5" customHeight="1" x14ac:dyDescent="0.2">
      <c r="A31" s="14">
        <v>2010204002</v>
      </c>
      <c r="B31" s="6" t="s">
        <v>20</v>
      </c>
      <c r="C31" s="6">
        <v>1</v>
      </c>
      <c r="D31" s="5" t="s">
        <v>41</v>
      </c>
      <c r="E31" s="6" t="s">
        <v>50</v>
      </c>
      <c r="F31" s="6" t="s">
        <v>494</v>
      </c>
      <c r="G31" s="6" t="s">
        <v>92</v>
      </c>
      <c r="H31" s="53">
        <v>236</v>
      </c>
      <c r="I31" s="327">
        <f>INT(VLOOKUP(H31,'排出量原単位（AIJ-LCA）_電気設備抜粋_v102'!$A$2:$F$36,2,FALSE)/10000)</f>
        <v>262</v>
      </c>
      <c r="J31" s="334">
        <f>VLOOKUP(H31,'排出量原単位（AIJ-LCA）_電気設備抜粋_v102'!$A$2:$F$36,2,FALSE)-I31*10000</f>
        <v>2011</v>
      </c>
      <c r="K31" s="14" t="str">
        <f>VLOOKUP(H31,'排出量原単位（AIJ-LCA）_電気設備抜粋_v102'!$A$2:$F$36,3,FALSE)</f>
        <v>普通鋼鋼管</v>
      </c>
      <c r="L31" s="19">
        <f>VLOOKUP(H31,'排出量原単位（AIJ-LCA）_電気設備抜粋_v102'!$A$2:$F$36,4,FALSE)</f>
        <v>2.5299999999999998</v>
      </c>
      <c r="M31" s="18">
        <f>VLOOKUP(H31,'排出量原単位（AIJ-LCA）_電気設備抜粋_v102'!$A$2:$F$36,5,FALSE)</f>
        <v>2.5939999999999999</v>
      </c>
      <c r="N31" s="5"/>
      <c r="O31" s="5"/>
      <c r="P31" s="5" t="str">
        <f>VLOOKUP(H31,'排出量原単位（AIJ-LCA）_電気設備抜粋_v102'!$A$2:$F$36,6,FALSE)</f>
        <v>kg</v>
      </c>
      <c r="Q31" s="18">
        <f>VLOOKUP(H31,'排出量原単位（AIJ-LCA）_電気設備抜粋_v102'!$A$2:$H$36,7,FALSE)</f>
        <v>12.360462181630416</v>
      </c>
      <c r="R31" s="18">
        <f>VLOOKUP(H31,'排出量原単位（AIJ-LCA）_電気設備抜粋_v102'!$A$2:$H$36,8,FALSE)</f>
        <v>12.670941211888088</v>
      </c>
      <c r="S31" s="5" t="s">
        <v>428</v>
      </c>
      <c r="T31" s="13">
        <v>0.5</v>
      </c>
      <c r="U31" s="13">
        <v>0.05</v>
      </c>
      <c r="V31" s="41">
        <v>65</v>
      </c>
      <c r="W31" s="42">
        <v>1.4830000000000001</v>
      </c>
      <c r="X31" s="43">
        <v>0</v>
      </c>
      <c r="Y31" s="49" t="s">
        <v>300</v>
      </c>
      <c r="Z31" s="42" t="s">
        <v>640</v>
      </c>
      <c r="AA31" s="51" t="s">
        <v>690</v>
      </c>
      <c r="AB31" s="27"/>
    </row>
    <row r="32" spans="1:28" ht="19.5" customHeight="1" x14ac:dyDescent="0.2">
      <c r="A32" s="14">
        <v>2010205001</v>
      </c>
      <c r="B32" s="6" t="s">
        <v>20</v>
      </c>
      <c r="C32" s="6">
        <v>1</v>
      </c>
      <c r="D32" s="5" t="s">
        <v>41</v>
      </c>
      <c r="E32" s="6" t="s">
        <v>51</v>
      </c>
      <c r="F32" s="6" t="s">
        <v>614</v>
      </c>
      <c r="G32" s="6" t="s">
        <v>93</v>
      </c>
      <c r="H32" s="53">
        <v>236</v>
      </c>
      <c r="I32" s="327">
        <f>INT(VLOOKUP(H32,'排出量原単位（AIJ-LCA）_電気設備抜粋_v102'!$A$2:$F$36,2,FALSE)/10000)</f>
        <v>262</v>
      </c>
      <c r="J32" s="334">
        <f>VLOOKUP(H32,'排出量原単位（AIJ-LCA）_電気設備抜粋_v102'!$A$2:$F$36,2,FALSE)-I32*10000</f>
        <v>2011</v>
      </c>
      <c r="K32" s="14" t="str">
        <f>VLOOKUP(H32,'排出量原単位（AIJ-LCA）_電気設備抜粋_v102'!$A$2:$F$36,3,FALSE)</f>
        <v>普通鋼鋼管</v>
      </c>
      <c r="L32" s="19">
        <f>VLOOKUP(H32,'排出量原単位（AIJ-LCA）_電気設備抜粋_v102'!$A$2:$F$36,4,FALSE)</f>
        <v>2.5299999999999998</v>
      </c>
      <c r="M32" s="18">
        <f>VLOOKUP(H32,'排出量原単位（AIJ-LCA）_電気設備抜粋_v102'!$A$2:$F$36,5,FALSE)</f>
        <v>2.5939999999999999</v>
      </c>
      <c r="N32" s="5"/>
      <c r="O32" s="5"/>
      <c r="P32" s="5" t="str">
        <f>VLOOKUP(H32,'排出量原単位（AIJ-LCA）_電気設備抜粋_v102'!$A$2:$F$36,6,FALSE)</f>
        <v>kg</v>
      </c>
      <c r="Q32" s="18">
        <f>VLOOKUP(H32,'排出量原単位（AIJ-LCA）_電気設備抜粋_v102'!$A$2:$H$36,7,FALSE)</f>
        <v>12.360462181630416</v>
      </c>
      <c r="R32" s="18">
        <f>VLOOKUP(H32,'排出量原単位（AIJ-LCA）_電気設備抜粋_v102'!$A$2:$H$36,8,FALSE)</f>
        <v>12.670941211888088</v>
      </c>
      <c r="S32" s="5" t="s">
        <v>429</v>
      </c>
      <c r="T32" s="13"/>
      <c r="U32" s="13">
        <v>0.02</v>
      </c>
      <c r="V32" s="41">
        <v>65</v>
      </c>
      <c r="W32" s="42">
        <v>1.4530000000000001</v>
      </c>
      <c r="X32" s="43">
        <v>0</v>
      </c>
      <c r="Y32" s="49" t="s">
        <v>300</v>
      </c>
      <c r="Z32" s="42" t="s">
        <v>639</v>
      </c>
      <c r="AA32" s="51" t="s">
        <v>691</v>
      </c>
      <c r="AB32" s="27"/>
    </row>
    <row r="33" spans="1:28" ht="19.5" customHeight="1" x14ac:dyDescent="0.2">
      <c r="A33" s="14">
        <v>2010205002</v>
      </c>
      <c r="B33" s="6" t="s">
        <v>20</v>
      </c>
      <c r="C33" s="6">
        <v>1</v>
      </c>
      <c r="D33" s="5" t="s">
        <v>41</v>
      </c>
      <c r="E33" s="6" t="s">
        <v>51</v>
      </c>
      <c r="F33" s="6" t="s">
        <v>615</v>
      </c>
      <c r="G33" s="6" t="s">
        <v>93</v>
      </c>
      <c r="H33" s="53">
        <v>236</v>
      </c>
      <c r="I33" s="327">
        <f>INT(VLOOKUP(H33,'排出量原単位（AIJ-LCA）_電気設備抜粋_v102'!$A$2:$F$36,2,FALSE)/10000)</f>
        <v>262</v>
      </c>
      <c r="J33" s="334">
        <f>VLOOKUP(H33,'排出量原単位（AIJ-LCA）_電気設備抜粋_v102'!$A$2:$F$36,2,FALSE)-I33*10000</f>
        <v>2011</v>
      </c>
      <c r="K33" s="14" t="str">
        <f>VLOOKUP(H33,'排出量原単位（AIJ-LCA）_電気設備抜粋_v102'!$A$2:$F$36,3,FALSE)</f>
        <v>普通鋼鋼管</v>
      </c>
      <c r="L33" s="19">
        <f>VLOOKUP(H33,'排出量原単位（AIJ-LCA）_電気設備抜粋_v102'!$A$2:$F$36,4,FALSE)</f>
        <v>2.5299999999999998</v>
      </c>
      <c r="M33" s="18">
        <f>VLOOKUP(H33,'排出量原単位（AIJ-LCA）_電気設備抜粋_v102'!$A$2:$F$36,5,FALSE)</f>
        <v>2.5939999999999999</v>
      </c>
      <c r="N33" s="5"/>
      <c r="O33" s="5"/>
      <c r="P33" s="5" t="str">
        <f>VLOOKUP(H33,'排出量原単位（AIJ-LCA）_電気設備抜粋_v102'!$A$2:$F$36,6,FALSE)</f>
        <v>kg</v>
      </c>
      <c r="Q33" s="18">
        <f>VLOOKUP(H33,'排出量原単位（AIJ-LCA）_電気設備抜粋_v102'!$A$2:$H$36,7,FALSE)</f>
        <v>12.360462181630416</v>
      </c>
      <c r="R33" s="18">
        <f>VLOOKUP(H33,'排出量原単位（AIJ-LCA）_電気設備抜粋_v102'!$A$2:$H$36,8,FALSE)</f>
        <v>12.670941211888088</v>
      </c>
      <c r="S33" s="5" t="s">
        <v>430</v>
      </c>
      <c r="T33" s="13"/>
      <c r="U33" s="13">
        <v>0.02</v>
      </c>
      <c r="V33" s="41">
        <v>65</v>
      </c>
      <c r="W33" s="42">
        <v>1.4530000000000001</v>
      </c>
      <c r="X33" s="43">
        <v>0</v>
      </c>
      <c r="Y33" s="49" t="s">
        <v>300</v>
      </c>
      <c r="Z33" s="42" t="s">
        <v>639</v>
      </c>
      <c r="AA33" s="51" t="s">
        <v>691</v>
      </c>
      <c r="AB33" s="27"/>
    </row>
    <row r="34" spans="1:28" ht="19.5" customHeight="1" x14ac:dyDescent="0.2">
      <c r="A34" s="14">
        <v>2010206001</v>
      </c>
      <c r="B34" s="6" t="s">
        <v>20</v>
      </c>
      <c r="C34" s="6">
        <v>1</v>
      </c>
      <c r="D34" s="5" t="s">
        <v>41</v>
      </c>
      <c r="E34" s="5" t="s">
        <v>52</v>
      </c>
      <c r="F34" s="5" t="s">
        <v>329</v>
      </c>
      <c r="G34" s="5" t="s">
        <v>94</v>
      </c>
      <c r="H34" s="53">
        <v>263</v>
      </c>
      <c r="I34" s="327">
        <f>INT(VLOOKUP(H34,'排出量原単位（AIJ-LCA）_電気設備抜粋_v102'!$A$2:$F$36,2,FALSE)/10000)</f>
        <v>289</v>
      </c>
      <c r="J34" s="334">
        <f>VLOOKUP(H34,'排出量原単位（AIJ-LCA）_電気設備抜粋_v102'!$A$2:$F$36,2,FALSE)-I34*10000</f>
        <v>9021</v>
      </c>
      <c r="K34" s="14" t="str">
        <f>VLOOKUP(H34,'排出量原単位（AIJ-LCA）_電気設備抜粋_v102'!$A$2:$F$36,3,FALSE)</f>
        <v>金属製容器・製缶板金製品</v>
      </c>
      <c r="L34" s="19">
        <f>VLOOKUP(H34,'排出量原単位（AIJ-LCA）_電気設備抜粋_v102'!$A$2:$F$36,4,FALSE)</f>
        <v>1.8444953148747658</v>
      </c>
      <c r="M34" s="18">
        <f>VLOOKUP(H34,'排出量原単位（AIJ-LCA）_電気設備抜粋_v102'!$A$2:$F$36,5,FALSE)</f>
        <v>1.927876992997873</v>
      </c>
      <c r="N34" s="5"/>
      <c r="O34" s="5"/>
      <c r="P34" s="5" t="str">
        <f>VLOOKUP(H34,'排出量原単位（AIJ-LCA）_電気設備抜粋_v102'!$A$2:$F$36,6,FALSE)</f>
        <v>kg</v>
      </c>
      <c r="Q34" s="18">
        <f>VLOOKUP(H34,'排出量原単位（AIJ-LCA）_電気設備抜粋_v102'!$A$2:$H$36,7,FALSE)</f>
        <v>4.7580713521578568</v>
      </c>
      <c r="R34" s="18">
        <f>VLOOKUP(H34,'排出量原単位（AIJ-LCA）_電気設備抜粋_v102'!$A$2:$H$36,8,FALSE)</f>
        <v>4.9731632370615273</v>
      </c>
      <c r="S34" s="5" t="s">
        <v>468</v>
      </c>
      <c r="T34" s="12"/>
      <c r="U34" s="12">
        <v>0.02</v>
      </c>
      <c r="V34" s="41">
        <v>65</v>
      </c>
      <c r="W34" s="42">
        <v>1.3169999999999999</v>
      </c>
      <c r="X34" s="43">
        <v>0</v>
      </c>
      <c r="Y34" s="49" t="s">
        <v>300</v>
      </c>
      <c r="Z34" s="42" t="s">
        <v>528</v>
      </c>
      <c r="AA34" s="51" t="s">
        <v>690</v>
      </c>
      <c r="AB34" s="27"/>
    </row>
    <row r="35" spans="1:28" ht="19.5" customHeight="1" x14ac:dyDescent="0.2">
      <c r="A35" s="14">
        <v>2010206002</v>
      </c>
      <c r="B35" s="6" t="s">
        <v>20</v>
      </c>
      <c r="C35" s="6">
        <v>1</v>
      </c>
      <c r="D35" s="5" t="s">
        <v>41</v>
      </c>
      <c r="E35" s="5" t="s">
        <v>52</v>
      </c>
      <c r="F35" s="5" t="s">
        <v>330</v>
      </c>
      <c r="G35" s="5" t="s">
        <v>94</v>
      </c>
      <c r="H35" s="53">
        <v>263</v>
      </c>
      <c r="I35" s="327">
        <f>INT(VLOOKUP(H35,'排出量原単位（AIJ-LCA）_電気設備抜粋_v102'!$A$2:$F$36,2,FALSE)/10000)</f>
        <v>289</v>
      </c>
      <c r="J35" s="334">
        <f>VLOOKUP(H35,'排出量原単位（AIJ-LCA）_電気設備抜粋_v102'!$A$2:$F$36,2,FALSE)-I35*10000</f>
        <v>9021</v>
      </c>
      <c r="K35" s="14" t="str">
        <f>VLOOKUP(H35,'排出量原単位（AIJ-LCA）_電気設備抜粋_v102'!$A$2:$F$36,3,FALSE)</f>
        <v>金属製容器・製缶板金製品</v>
      </c>
      <c r="L35" s="19">
        <f>VLOOKUP(H35,'排出量原単位（AIJ-LCA）_電気設備抜粋_v102'!$A$2:$F$36,4,FALSE)</f>
        <v>1.8444953148747658</v>
      </c>
      <c r="M35" s="18">
        <f>VLOOKUP(H35,'排出量原単位（AIJ-LCA）_電気設備抜粋_v102'!$A$2:$F$36,5,FALSE)</f>
        <v>1.927876992997873</v>
      </c>
      <c r="N35" s="5"/>
      <c r="O35" s="5"/>
      <c r="P35" s="5" t="str">
        <f>VLOOKUP(H35,'排出量原単位（AIJ-LCA）_電気設備抜粋_v102'!$A$2:$F$36,6,FALSE)</f>
        <v>kg</v>
      </c>
      <c r="Q35" s="18">
        <f>VLOOKUP(H35,'排出量原単位（AIJ-LCA）_電気設備抜粋_v102'!$A$2:$H$36,7,FALSE)</f>
        <v>4.7580713521578568</v>
      </c>
      <c r="R35" s="18">
        <f>VLOOKUP(H35,'排出量原単位（AIJ-LCA）_電気設備抜粋_v102'!$A$2:$H$36,8,FALSE)</f>
        <v>4.9731632370615273</v>
      </c>
      <c r="S35" s="5" t="s">
        <v>468</v>
      </c>
      <c r="T35" s="12"/>
      <c r="U35" s="12">
        <v>0.02</v>
      </c>
      <c r="V35" s="41">
        <v>65</v>
      </c>
      <c r="W35" s="42">
        <v>1.3169999999999999</v>
      </c>
      <c r="X35" s="43">
        <v>0</v>
      </c>
      <c r="Y35" s="49" t="s">
        <v>300</v>
      </c>
      <c r="Z35" s="42" t="s">
        <v>528</v>
      </c>
      <c r="AA35" s="51" t="s">
        <v>690</v>
      </c>
      <c r="AB35" s="27"/>
    </row>
    <row r="36" spans="1:28" ht="19.5" customHeight="1" x14ac:dyDescent="0.2">
      <c r="A36" s="14">
        <v>2010207001</v>
      </c>
      <c r="B36" s="6" t="s">
        <v>20</v>
      </c>
      <c r="C36" s="6">
        <v>1</v>
      </c>
      <c r="D36" s="5" t="s">
        <v>41</v>
      </c>
      <c r="E36" s="5" t="s">
        <v>53</v>
      </c>
      <c r="F36" s="5"/>
      <c r="G36" s="5" t="s">
        <v>95</v>
      </c>
      <c r="H36" s="53">
        <v>260</v>
      </c>
      <c r="I36" s="327">
        <f>INT(VLOOKUP(H36,'排出量原単位（AIJ-LCA）_電気設備抜粋_v102'!$A$2:$F$36,2,FALSE)/10000)</f>
        <v>281</v>
      </c>
      <c r="J36" s="334">
        <f>VLOOKUP(H36,'排出量原単位（AIJ-LCA）_電気設備抜粋_v102'!$A$2:$F$36,2,FALSE)-I36*10000</f>
        <v>2011</v>
      </c>
      <c r="K36" s="14" t="str">
        <f>VLOOKUP(H36,'排出量原単位（AIJ-LCA）_電気設備抜粋_v102'!$A$2:$F$36,3,FALSE)</f>
        <v>建築用金属製品</v>
      </c>
      <c r="L36" s="19">
        <f>VLOOKUP(H36,'排出量原単位（AIJ-LCA）_電気設備抜粋_v102'!$A$2:$F$36,4,FALSE)</f>
        <v>2.8271334010962113</v>
      </c>
      <c r="M36" s="18">
        <f>VLOOKUP(H36,'排出量原単位（AIJ-LCA）_電気設備抜粋_v102'!$A$2:$F$36,5,FALSE)</f>
        <v>2.9681589627471392</v>
      </c>
      <c r="N36" s="5"/>
      <c r="O36" s="5"/>
      <c r="P36" s="5" t="str">
        <f>VLOOKUP(H36,'排出量原単位（AIJ-LCA）_電気設備抜粋_v102'!$A$2:$F$36,6,FALSE)</f>
        <v>kg</v>
      </c>
      <c r="Q36" s="18">
        <f>VLOOKUP(H36,'排出量原単位（AIJ-LCA）_電気設備抜粋_v102'!$A$2:$H$36,7,FALSE)</f>
        <v>4.0025117040087359</v>
      </c>
      <c r="R36" s="18">
        <f>VLOOKUP(H36,'排出量原単位（AIJ-LCA）_電気設備抜粋_v102'!$A$2:$H$36,8,FALSE)</f>
        <v>4.2021685227684662</v>
      </c>
      <c r="S36" s="5" t="s">
        <v>431</v>
      </c>
      <c r="T36" s="12"/>
      <c r="U36" s="12">
        <v>0.02</v>
      </c>
      <c r="V36" s="41">
        <v>65</v>
      </c>
      <c r="W36" s="42">
        <v>1.4530000000000001</v>
      </c>
      <c r="X36" s="43">
        <v>0</v>
      </c>
      <c r="Y36" s="49" t="s">
        <v>300</v>
      </c>
      <c r="Z36" s="42" t="s">
        <v>641</v>
      </c>
      <c r="AA36" s="51" t="s">
        <v>690</v>
      </c>
      <c r="AB36" s="27"/>
    </row>
    <row r="37" spans="1:28" ht="19.5" customHeight="1" x14ac:dyDescent="0.2">
      <c r="A37" s="14">
        <v>2010208001</v>
      </c>
      <c r="B37" s="6" t="s">
        <v>20</v>
      </c>
      <c r="C37" s="6">
        <v>1</v>
      </c>
      <c r="D37" s="5" t="s">
        <v>41</v>
      </c>
      <c r="E37" s="5" t="s">
        <v>19</v>
      </c>
      <c r="F37" s="5" t="s">
        <v>331</v>
      </c>
      <c r="G37" s="5" t="s">
        <v>96</v>
      </c>
      <c r="H37" s="53">
        <v>260</v>
      </c>
      <c r="I37" s="327">
        <f>INT(VLOOKUP(H37,'排出量原単位（AIJ-LCA）_電気設備抜粋_v102'!$A$2:$F$36,2,FALSE)/10000)</f>
        <v>281</v>
      </c>
      <c r="J37" s="334">
        <f>VLOOKUP(H37,'排出量原単位（AIJ-LCA）_電気設備抜粋_v102'!$A$2:$F$36,2,FALSE)-I37*10000</f>
        <v>2011</v>
      </c>
      <c r="K37" s="14" t="str">
        <f>VLOOKUP(H37,'排出量原単位（AIJ-LCA）_電気設備抜粋_v102'!$A$2:$F$36,3,FALSE)</f>
        <v>建築用金属製品</v>
      </c>
      <c r="L37" s="19">
        <f>VLOOKUP(H37,'排出量原単位（AIJ-LCA）_電気設備抜粋_v102'!$A$2:$F$36,4,FALSE)</f>
        <v>2.8271334010962113</v>
      </c>
      <c r="M37" s="18">
        <f>VLOOKUP(H37,'排出量原単位（AIJ-LCA）_電気設備抜粋_v102'!$A$2:$F$36,5,FALSE)</f>
        <v>2.9681589627471392</v>
      </c>
      <c r="N37" s="5"/>
      <c r="O37" s="5"/>
      <c r="P37" s="5" t="str">
        <f>VLOOKUP(H37,'排出量原単位（AIJ-LCA）_電気設備抜粋_v102'!$A$2:$F$36,6,FALSE)</f>
        <v>kg</v>
      </c>
      <c r="Q37" s="18">
        <f>VLOOKUP(H37,'排出量原単位（AIJ-LCA）_電気設備抜粋_v102'!$A$2:$H$36,7,FALSE)</f>
        <v>4.0025117040087359</v>
      </c>
      <c r="R37" s="18">
        <f>VLOOKUP(H37,'排出量原単位（AIJ-LCA）_電気設備抜粋_v102'!$A$2:$H$36,8,FALSE)</f>
        <v>4.2021685227684662</v>
      </c>
      <c r="S37" s="5" t="s">
        <v>631</v>
      </c>
      <c r="T37" s="12">
        <v>0.4</v>
      </c>
      <c r="U37" s="12">
        <v>0.02</v>
      </c>
      <c r="V37" s="41">
        <v>65</v>
      </c>
      <c r="W37" s="42">
        <v>1.415</v>
      </c>
      <c r="X37" s="43">
        <v>0</v>
      </c>
      <c r="Y37" s="49" t="s">
        <v>300</v>
      </c>
      <c r="Z37" s="42" t="s">
        <v>529</v>
      </c>
      <c r="AA37" s="51" t="s">
        <v>690</v>
      </c>
      <c r="AB37" s="27"/>
    </row>
    <row r="38" spans="1:28" ht="19.5" customHeight="1" x14ac:dyDescent="0.2">
      <c r="A38" s="14">
        <v>2010208002</v>
      </c>
      <c r="B38" s="6" t="s">
        <v>20</v>
      </c>
      <c r="C38" s="6">
        <v>1</v>
      </c>
      <c r="D38" s="5" t="s">
        <v>41</v>
      </c>
      <c r="E38" s="5" t="s">
        <v>19</v>
      </c>
      <c r="F38" s="5" t="s">
        <v>332</v>
      </c>
      <c r="G38" s="5" t="s">
        <v>96</v>
      </c>
      <c r="H38" s="53">
        <v>260</v>
      </c>
      <c r="I38" s="327">
        <f>INT(VLOOKUP(H38,'排出量原単位（AIJ-LCA）_電気設備抜粋_v102'!$A$2:$F$36,2,FALSE)/10000)</f>
        <v>281</v>
      </c>
      <c r="J38" s="334">
        <f>VLOOKUP(H38,'排出量原単位（AIJ-LCA）_電気設備抜粋_v102'!$A$2:$F$36,2,FALSE)-I38*10000</f>
        <v>2011</v>
      </c>
      <c r="K38" s="14" t="str">
        <f>VLOOKUP(H38,'排出量原単位（AIJ-LCA）_電気設備抜粋_v102'!$A$2:$F$36,3,FALSE)</f>
        <v>建築用金属製品</v>
      </c>
      <c r="L38" s="19">
        <f>VLOOKUP(H38,'排出量原単位（AIJ-LCA）_電気設備抜粋_v102'!$A$2:$F$36,4,FALSE)</f>
        <v>2.8271334010962113</v>
      </c>
      <c r="M38" s="18">
        <f>VLOOKUP(H38,'排出量原単位（AIJ-LCA）_電気設備抜粋_v102'!$A$2:$F$36,5,FALSE)</f>
        <v>2.9681589627471392</v>
      </c>
      <c r="N38" s="5"/>
      <c r="O38" s="5"/>
      <c r="P38" s="5" t="str">
        <f>VLOOKUP(H38,'排出量原単位（AIJ-LCA）_電気設備抜粋_v102'!$A$2:$F$36,6,FALSE)</f>
        <v>kg</v>
      </c>
      <c r="Q38" s="18">
        <f>VLOOKUP(H38,'排出量原単位（AIJ-LCA）_電気設備抜粋_v102'!$A$2:$H$36,7,FALSE)</f>
        <v>4.0025117040087359</v>
      </c>
      <c r="R38" s="18">
        <f>VLOOKUP(H38,'排出量原単位（AIJ-LCA）_電気設備抜粋_v102'!$A$2:$H$36,8,FALSE)</f>
        <v>4.2021685227684662</v>
      </c>
      <c r="S38" s="5" t="s">
        <v>631</v>
      </c>
      <c r="T38" s="12">
        <v>0.4</v>
      </c>
      <c r="U38" s="12">
        <v>0.02</v>
      </c>
      <c r="V38" s="41">
        <v>65</v>
      </c>
      <c r="W38" s="42">
        <v>1.329</v>
      </c>
      <c r="X38" s="43">
        <v>0</v>
      </c>
      <c r="Y38" s="49" t="s">
        <v>300</v>
      </c>
      <c r="Z38" s="42" t="s">
        <v>530</v>
      </c>
      <c r="AA38" s="51" t="s">
        <v>690</v>
      </c>
      <c r="AB38" s="27"/>
    </row>
    <row r="39" spans="1:28" ht="19.5" customHeight="1" x14ac:dyDescent="0.2">
      <c r="A39" s="14">
        <v>2010209001</v>
      </c>
      <c r="B39" s="6" t="s">
        <v>20</v>
      </c>
      <c r="C39" s="6">
        <v>1</v>
      </c>
      <c r="D39" s="5" t="s">
        <v>41</v>
      </c>
      <c r="E39" s="5" t="s">
        <v>54</v>
      </c>
      <c r="F39" s="5"/>
      <c r="G39" s="5" t="s">
        <v>97</v>
      </c>
      <c r="H39" s="53">
        <v>221</v>
      </c>
      <c r="I39" s="327">
        <f>INT(VLOOKUP(H39,'排出量原単位（AIJ-LCA）_電気設備抜粋_v102'!$A$2:$F$36,2,FALSE)/10000)</f>
        <v>259</v>
      </c>
      <c r="J39" s="334">
        <f>VLOOKUP(H39,'排出量原単位（AIJ-LCA）_電気設備抜粋_v102'!$A$2:$F$36,2,FALSE)-I39*10000</f>
        <v>1011</v>
      </c>
      <c r="K39" s="14" t="str">
        <f>VLOOKUP(H39,'排出量原単位（AIJ-LCA）_電気設備抜粋_v102'!$A$2:$F$36,3,FALSE)</f>
        <v>耐火物</v>
      </c>
      <c r="L39" s="19">
        <f>VLOOKUP(H39,'排出量原単位（AIJ-LCA）_電気設備抜粋_v102'!$A$2:$F$36,4,FALSE)</f>
        <v>1.1539999999999999</v>
      </c>
      <c r="M39" s="18">
        <f>VLOOKUP(H39,'排出量原単位（AIJ-LCA）_電気設備抜粋_v102'!$A$2:$F$36,5,FALSE)</f>
        <v>1.2110000000000001</v>
      </c>
      <c r="N39" s="5"/>
      <c r="O39" s="5"/>
      <c r="P39" s="5" t="str">
        <f>VLOOKUP(H39,'排出量原単位（AIJ-LCA）_電気設備抜粋_v102'!$A$2:$F$36,6,FALSE)</f>
        <v>kg</v>
      </c>
      <c r="Q39" s="18">
        <f>VLOOKUP(H39,'排出量原単位（AIJ-LCA）_電気設備抜粋_v102'!$A$2:$H$36,7,FALSE)</f>
        <v>6.1723676839617703</v>
      </c>
      <c r="R39" s="18">
        <f>VLOOKUP(H39,'排出量原単位（AIJ-LCA）_電気設備抜粋_v102'!$A$2:$H$36,8,FALSE)</f>
        <v>6.4766627442611187</v>
      </c>
      <c r="S39" s="5" t="s">
        <v>467</v>
      </c>
      <c r="T39" s="12"/>
      <c r="U39" s="12">
        <v>0</v>
      </c>
      <c r="V39" s="41">
        <v>65</v>
      </c>
      <c r="W39" s="42">
        <v>1.228</v>
      </c>
      <c r="X39" s="43">
        <v>0</v>
      </c>
      <c r="Y39" s="49" t="s">
        <v>300</v>
      </c>
      <c r="Z39" s="42" t="s">
        <v>531</v>
      </c>
      <c r="AA39" s="51" t="s">
        <v>691</v>
      </c>
      <c r="AB39" s="27"/>
    </row>
    <row r="40" spans="1:28" ht="19.5" customHeight="1" x14ac:dyDescent="0.2">
      <c r="A40" s="14">
        <v>2010301001</v>
      </c>
      <c r="B40" s="6" t="s">
        <v>20</v>
      </c>
      <c r="C40" s="6">
        <v>1</v>
      </c>
      <c r="D40" s="5" t="s">
        <v>55</v>
      </c>
      <c r="E40" s="5"/>
      <c r="F40" s="32" t="s">
        <v>508</v>
      </c>
      <c r="G40" s="5" t="s">
        <v>98</v>
      </c>
      <c r="H40" s="53">
        <v>318</v>
      </c>
      <c r="I40" s="327">
        <f>INT(VLOOKUP(H40,'排出量原単位（AIJ-LCA）_電気設備抜粋_v102'!$A$2:$F$36,2,FALSE)/10000)</f>
        <v>331</v>
      </c>
      <c r="J40" s="334">
        <f>VLOOKUP(H40,'排出量原単位（AIJ-LCA）_電気設備抜粋_v102'!$A$2:$F$36,2,FALSE)-I40*10000</f>
        <v>1041</v>
      </c>
      <c r="K40" s="14" t="str">
        <f>VLOOKUP(H40,'排出量原単位（AIJ-LCA）_電気設備抜粋_v102'!$A$2:$F$36,3,FALSE)</f>
        <v>配線器具</v>
      </c>
      <c r="L40" s="19">
        <f>VLOOKUP(H40,'排出量原単位（AIJ-LCA）_電気設備抜粋_v102'!$A$2:$F$36,4,FALSE)</f>
        <v>5.0249107781262348</v>
      </c>
      <c r="M40" s="18">
        <f>VLOOKUP(H40,'排出量原単位（AIJ-LCA）_電気設備抜粋_v102'!$A$2:$F$36,5,FALSE)</f>
        <v>5.3829537497099214</v>
      </c>
      <c r="N40" s="5"/>
      <c r="O40" s="5"/>
      <c r="P40" s="5" t="str">
        <f>VLOOKUP(H40,'排出量原単位（AIJ-LCA）_電気設備抜粋_v102'!$A$2:$F$36,6,FALSE)</f>
        <v>kg</v>
      </c>
      <c r="Q40" s="18">
        <f>VLOOKUP(H40,'排出量原単位（AIJ-LCA）_電気設備抜粋_v102'!$A$2:$H$36,7,FALSE)</f>
        <v>2.6721183913003483</v>
      </c>
      <c r="R40" s="18">
        <f>VLOOKUP(H40,'排出量原単位（AIJ-LCA）_電気設備抜粋_v102'!$A$2:$H$36,8,FALSE)</f>
        <v>2.8625164404377221</v>
      </c>
      <c r="S40" s="5" t="s">
        <v>432</v>
      </c>
      <c r="T40" s="12"/>
      <c r="U40" s="12">
        <v>0.02</v>
      </c>
      <c r="V40" s="41">
        <v>35</v>
      </c>
      <c r="W40" s="42">
        <v>1.419</v>
      </c>
      <c r="X40" s="43">
        <v>0</v>
      </c>
      <c r="Y40" s="49" t="s">
        <v>300</v>
      </c>
      <c r="Z40" s="42" t="s">
        <v>516</v>
      </c>
      <c r="AA40" s="51" t="s">
        <v>693</v>
      </c>
      <c r="AB40" s="27"/>
    </row>
    <row r="41" spans="1:28" ht="19.5" customHeight="1" x14ac:dyDescent="0.2">
      <c r="A41" s="35">
        <v>2010301002</v>
      </c>
      <c r="B41" s="31" t="s">
        <v>20</v>
      </c>
      <c r="C41" s="31">
        <v>1</v>
      </c>
      <c r="D41" s="32" t="s">
        <v>55</v>
      </c>
      <c r="E41" s="32"/>
      <c r="F41" s="32" t="s">
        <v>509</v>
      </c>
      <c r="G41" s="5" t="s">
        <v>98</v>
      </c>
      <c r="H41" s="53">
        <v>318</v>
      </c>
      <c r="I41" s="327">
        <f>INT(VLOOKUP(H41,'排出量原単位（AIJ-LCA）_電気設備抜粋_v102'!$A$2:$F$36,2,FALSE)/10000)</f>
        <v>331</v>
      </c>
      <c r="J41" s="334">
        <f>VLOOKUP(H41,'排出量原単位（AIJ-LCA）_電気設備抜粋_v102'!$A$2:$F$36,2,FALSE)-I41*10000</f>
        <v>1041</v>
      </c>
      <c r="K41" s="14" t="str">
        <f>VLOOKUP(H41,'排出量原単位（AIJ-LCA）_電気設備抜粋_v102'!$A$2:$F$36,3,FALSE)</f>
        <v>配線器具</v>
      </c>
      <c r="L41" s="19">
        <f>VLOOKUP(H41,'排出量原単位（AIJ-LCA）_電気設備抜粋_v102'!$A$2:$F$36,4,FALSE)</f>
        <v>5.0249107781262348</v>
      </c>
      <c r="M41" s="18">
        <f>VLOOKUP(H41,'排出量原単位（AIJ-LCA）_電気設備抜粋_v102'!$A$2:$F$36,5,FALSE)</f>
        <v>5.3829537497099214</v>
      </c>
      <c r="N41" s="5"/>
      <c r="O41" s="5"/>
      <c r="P41" s="5" t="str">
        <f>VLOOKUP(H41,'排出量原単位（AIJ-LCA）_電気設備抜粋_v102'!$A$2:$F$36,6,FALSE)</f>
        <v>kg</v>
      </c>
      <c r="Q41" s="18">
        <f>VLOOKUP(H41,'排出量原単位（AIJ-LCA）_電気設備抜粋_v102'!$A$2:$H$36,7,FALSE)</f>
        <v>2.6721183913003483</v>
      </c>
      <c r="R41" s="18">
        <f>VLOOKUP(H41,'排出量原単位（AIJ-LCA）_電気設備抜粋_v102'!$A$2:$H$36,8,FALSE)</f>
        <v>2.8625164404377221</v>
      </c>
      <c r="S41" s="5" t="s">
        <v>432</v>
      </c>
      <c r="T41" s="12"/>
      <c r="U41" s="12">
        <v>0.02</v>
      </c>
      <c r="V41" s="41">
        <v>35</v>
      </c>
      <c r="W41" s="42">
        <v>1.1739999999999999</v>
      </c>
      <c r="X41" s="43">
        <v>0</v>
      </c>
      <c r="Y41" s="49" t="s">
        <v>300</v>
      </c>
      <c r="Z41" s="42" t="s">
        <v>517</v>
      </c>
      <c r="AA41" s="51" t="s">
        <v>693</v>
      </c>
      <c r="AB41" s="29"/>
    </row>
    <row r="42" spans="1:28" ht="19.5" customHeight="1" x14ac:dyDescent="0.2">
      <c r="A42" s="35">
        <v>2010301003</v>
      </c>
      <c r="B42" s="31" t="s">
        <v>20</v>
      </c>
      <c r="C42" s="31">
        <v>1</v>
      </c>
      <c r="D42" s="32" t="s">
        <v>55</v>
      </c>
      <c r="E42" s="32"/>
      <c r="F42" s="32" t="s">
        <v>510</v>
      </c>
      <c r="G42" s="5" t="s">
        <v>98</v>
      </c>
      <c r="H42" s="53">
        <v>318</v>
      </c>
      <c r="I42" s="327">
        <f>INT(VLOOKUP(H42,'排出量原単位（AIJ-LCA）_電気設備抜粋_v102'!$A$2:$F$36,2,FALSE)/10000)</f>
        <v>331</v>
      </c>
      <c r="J42" s="334">
        <f>VLOOKUP(H42,'排出量原単位（AIJ-LCA）_電気設備抜粋_v102'!$A$2:$F$36,2,FALSE)-I42*10000</f>
        <v>1041</v>
      </c>
      <c r="K42" s="14" t="str">
        <f>VLOOKUP(H42,'排出量原単位（AIJ-LCA）_電気設備抜粋_v102'!$A$2:$F$36,3,FALSE)</f>
        <v>配線器具</v>
      </c>
      <c r="L42" s="19">
        <f>VLOOKUP(H42,'排出量原単位（AIJ-LCA）_電気設備抜粋_v102'!$A$2:$F$36,4,FALSE)</f>
        <v>5.0249107781262348</v>
      </c>
      <c r="M42" s="18">
        <f>VLOOKUP(H42,'排出量原単位（AIJ-LCA）_電気設備抜粋_v102'!$A$2:$F$36,5,FALSE)</f>
        <v>5.3829537497099214</v>
      </c>
      <c r="N42" s="5"/>
      <c r="O42" s="5"/>
      <c r="P42" s="5" t="str">
        <f>VLOOKUP(H42,'排出量原単位（AIJ-LCA）_電気設備抜粋_v102'!$A$2:$F$36,6,FALSE)</f>
        <v>kg</v>
      </c>
      <c r="Q42" s="18">
        <f>VLOOKUP(H42,'排出量原単位（AIJ-LCA）_電気設備抜粋_v102'!$A$2:$H$36,7,FALSE)</f>
        <v>2.6721183913003483</v>
      </c>
      <c r="R42" s="18">
        <f>VLOOKUP(H42,'排出量原単位（AIJ-LCA）_電気設備抜粋_v102'!$A$2:$H$36,8,FALSE)</f>
        <v>2.8625164404377221</v>
      </c>
      <c r="S42" s="5" t="s">
        <v>432</v>
      </c>
      <c r="T42" s="12"/>
      <c r="U42" s="12">
        <v>0.02</v>
      </c>
      <c r="V42" s="41">
        <v>35</v>
      </c>
      <c r="W42" s="42">
        <v>1.3979999999999999</v>
      </c>
      <c r="X42" s="43">
        <v>0</v>
      </c>
      <c r="Y42" s="49" t="s">
        <v>300</v>
      </c>
      <c r="Z42" s="42" t="s">
        <v>518</v>
      </c>
      <c r="AA42" s="51" t="s">
        <v>693</v>
      </c>
      <c r="AB42" s="29"/>
    </row>
    <row r="43" spans="1:28" ht="19.5" customHeight="1" x14ac:dyDescent="0.2">
      <c r="A43" s="14">
        <v>2010401001</v>
      </c>
      <c r="B43" s="6" t="s">
        <v>20</v>
      </c>
      <c r="C43" s="6">
        <v>1</v>
      </c>
      <c r="D43" s="5" t="s">
        <v>56</v>
      </c>
      <c r="E43" s="5"/>
      <c r="F43" s="5" t="s">
        <v>333</v>
      </c>
      <c r="G43" s="5" t="s">
        <v>99</v>
      </c>
      <c r="H43" s="53">
        <v>326</v>
      </c>
      <c r="I43" s="327">
        <f>INT(VLOOKUP(H43,'排出量原単位（AIJ-LCA）_電気設備抜粋_v102'!$A$2:$F$36,2,FALSE)/10000)</f>
        <v>339</v>
      </c>
      <c r="J43" s="334">
        <f>VLOOKUP(H43,'排出量原単位（AIJ-LCA）_電気設備抜粋_v102'!$A$2:$F$36,2,FALSE)-I43*10000</f>
        <v>9021</v>
      </c>
      <c r="K43" s="14" t="str">
        <f>VLOOKUP(H43,'排出量原単位（AIJ-LCA）_電気設備抜粋_v102'!$A$2:$F$36,3,FALSE)</f>
        <v>電気照明器具</v>
      </c>
      <c r="L43" s="19">
        <f>VLOOKUP(H43,'排出量原単位（AIJ-LCA）_電気設備抜粋_v102'!$A$2:$F$36,4,FALSE)</f>
        <v>5.9721428124280846</v>
      </c>
      <c r="M43" s="18">
        <f>VLOOKUP(H43,'排出量原単位（AIJ-LCA）_電気設備抜粋_v102'!$A$2:$F$36,5,FALSE)</f>
        <v>6.5988922412333375</v>
      </c>
      <c r="N43" s="5"/>
      <c r="O43" s="5"/>
      <c r="P43" s="5" t="str">
        <f>VLOOKUP(H43,'排出量原単位（AIJ-LCA）_電気設備抜粋_v102'!$A$2:$F$36,6,FALSE)</f>
        <v>kg</v>
      </c>
      <c r="Q43" s="18">
        <f>VLOOKUP(H43,'排出量原単位（AIJ-LCA）_電気設備抜粋_v102'!$A$2:$H$36,7,FALSE)</f>
        <v>2.5282073399572473</v>
      </c>
      <c r="R43" s="18">
        <f>VLOOKUP(H43,'排出量原単位（AIJ-LCA）_電気設備抜粋_v102'!$A$2:$H$36,8,FALSE)</f>
        <v>2.793531287489444</v>
      </c>
      <c r="S43" s="5" t="s">
        <v>433</v>
      </c>
      <c r="T43" s="12"/>
      <c r="U43" s="12">
        <v>0.05</v>
      </c>
      <c r="V43" s="41">
        <v>30</v>
      </c>
      <c r="W43" s="42">
        <v>1.18</v>
      </c>
      <c r="X43" s="43">
        <v>1.6670000000000001E-2</v>
      </c>
      <c r="Y43" s="49" t="s">
        <v>300</v>
      </c>
      <c r="Z43" s="42" t="s">
        <v>536</v>
      </c>
      <c r="AA43" s="51" t="s">
        <v>693</v>
      </c>
      <c r="AB43" s="27"/>
    </row>
    <row r="44" spans="1:28" ht="19.5" customHeight="1" x14ac:dyDescent="0.2">
      <c r="A44" s="14">
        <v>2010401002</v>
      </c>
      <c r="B44" s="6" t="s">
        <v>20</v>
      </c>
      <c r="C44" s="6">
        <v>1</v>
      </c>
      <c r="D44" s="5" t="s">
        <v>56</v>
      </c>
      <c r="E44" s="5"/>
      <c r="F44" s="5" t="s">
        <v>334</v>
      </c>
      <c r="G44" s="5" t="s">
        <v>99</v>
      </c>
      <c r="H44" s="53">
        <v>326</v>
      </c>
      <c r="I44" s="327">
        <f>INT(VLOOKUP(H44,'排出量原単位（AIJ-LCA）_電気設備抜粋_v102'!$A$2:$F$36,2,FALSE)/10000)</f>
        <v>339</v>
      </c>
      <c r="J44" s="334">
        <f>VLOOKUP(H44,'排出量原単位（AIJ-LCA）_電気設備抜粋_v102'!$A$2:$F$36,2,FALSE)-I44*10000</f>
        <v>9021</v>
      </c>
      <c r="K44" s="14" t="str">
        <f>VLOOKUP(H44,'排出量原単位（AIJ-LCA）_電気設備抜粋_v102'!$A$2:$F$36,3,FALSE)</f>
        <v>電気照明器具</v>
      </c>
      <c r="L44" s="19">
        <f>VLOOKUP(H44,'排出量原単位（AIJ-LCA）_電気設備抜粋_v102'!$A$2:$F$36,4,FALSE)</f>
        <v>5.9721428124280846</v>
      </c>
      <c r="M44" s="18">
        <f>VLOOKUP(H44,'排出量原単位（AIJ-LCA）_電気設備抜粋_v102'!$A$2:$F$36,5,FALSE)</f>
        <v>6.5988922412333375</v>
      </c>
      <c r="N44" s="5"/>
      <c r="O44" s="5"/>
      <c r="P44" s="5" t="str">
        <f>VLOOKUP(H44,'排出量原単位（AIJ-LCA）_電気設備抜粋_v102'!$A$2:$F$36,6,FALSE)</f>
        <v>kg</v>
      </c>
      <c r="Q44" s="18">
        <f>VLOOKUP(H44,'排出量原単位（AIJ-LCA）_電気設備抜粋_v102'!$A$2:$H$36,7,FALSE)</f>
        <v>2.5282073399572473</v>
      </c>
      <c r="R44" s="18">
        <f>VLOOKUP(H44,'排出量原単位（AIJ-LCA）_電気設備抜粋_v102'!$A$2:$H$36,8,FALSE)</f>
        <v>2.793531287489444</v>
      </c>
      <c r="S44" s="5" t="s">
        <v>433</v>
      </c>
      <c r="T44" s="12"/>
      <c r="U44" s="12">
        <v>0.05</v>
      </c>
      <c r="V44" s="41">
        <v>30</v>
      </c>
      <c r="W44" s="42">
        <v>1.18</v>
      </c>
      <c r="X44" s="43">
        <v>1.6670000000000001E-2</v>
      </c>
      <c r="Y44" s="49" t="s">
        <v>300</v>
      </c>
      <c r="Z44" s="42" t="s">
        <v>536</v>
      </c>
      <c r="AA44" s="51" t="s">
        <v>693</v>
      </c>
      <c r="AB44" s="27"/>
    </row>
    <row r="45" spans="1:28" ht="19.5" customHeight="1" x14ac:dyDescent="0.2">
      <c r="A45" s="14">
        <v>2010401003</v>
      </c>
      <c r="B45" s="6" t="s">
        <v>20</v>
      </c>
      <c r="C45" s="6">
        <v>1</v>
      </c>
      <c r="D45" s="5" t="s">
        <v>56</v>
      </c>
      <c r="E45" s="5"/>
      <c r="F45" s="5" t="s">
        <v>412</v>
      </c>
      <c r="G45" s="5" t="s">
        <v>99</v>
      </c>
      <c r="H45" s="53">
        <v>326</v>
      </c>
      <c r="I45" s="327">
        <f>INT(VLOOKUP(H45,'排出量原単位（AIJ-LCA）_電気設備抜粋_v102'!$A$2:$F$36,2,FALSE)/10000)</f>
        <v>339</v>
      </c>
      <c r="J45" s="334">
        <f>VLOOKUP(H45,'排出量原単位（AIJ-LCA）_電気設備抜粋_v102'!$A$2:$F$36,2,FALSE)-I45*10000</f>
        <v>9021</v>
      </c>
      <c r="K45" s="14" t="str">
        <f>VLOOKUP(H45,'排出量原単位（AIJ-LCA）_電気設備抜粋_v102'!$A$2:$F$36,3,FALSE)</f>
        <v>電気照明器具</v>
      </c>
      <c r="L45" s="19">
        <f>VLOOKUP(H45,'排出量原単位（AIJ-LCA）_電気設備抜粋_v102'!$A$2:$F$36,4,FALSE)</f>
        <v>5.9721428124280846</v>
      </c>
      <c r="M45" s="18">
        <f>VLOOKUP(H45,'排出量原単位（AIJ-LCA）_電気設備抜粋_v102'!$A$2:$F$36,5,FALSE)</f>
        <v>6.5988922412333375</v>
      </c>
      <c r="N45" s="5"/>
      <c r="O45" s="5"/>
      <c r="P45" s="5" t="str">
        <f>VLOOKUP(H45,'排出量原単位（AIJ-LCA）_電気設備抜粋_v102'!$A$2:$F$36,6,FALSE)</f>
        <v>kg</v>
      </c>
      <c r="Q45" s="18">
        <f>VLOOKUP(H45,'排出量原単位（AIJ-LCA）_電気設備抜粋_v102'!$A$2:$H$36,7,FALSE)</f>
        <v>2.5282073399572473</v>
      </c>
      <c r="R45" s="18">
        <f>VLOOKUP(H45,'排出量原単位（AIJ-LCA）_電気設備抜粋_v102'!$A$2:$H$36,8,FALSE)</f>
        <v>2.793531287489444</v>
      </c>
      <c r="S45" s="5" t="s">
        <v>433</v>
      </c>
      <c r="T45" s="12"/>
      <c r="U45" s="12">
        <v>0</v>
      </c>
      <c r="V45" s="41">
        <v>30</v>
      </c>
      <c r="W45" s="42">
        <v>1.18</v>
      </c>
      <c r="X45" s="43">
        <v>1.6670000000000001E-2</v>
      </c>
      <c r="Y45" s="49" t="s">
        <v>300</v>
      </c>
      <c r="Z45" s="42" t="s">
        <v>537</v>
      </c>
      <c r="AA45" s="51" t="s">
        <v>693</v>
      </c>
      <c r="AB45" s="27"/>
    </row>
    <row r="46" spans="1:28" ht="19.5" customHeight="1" x14ac:dyDescent="0.2">
      <c r="A46" s="14">
        <v>2010401004</v>
      </c>
      <c r="B46" s="6" t="s">
        <v>20</v>
      </c>
      <c r="C46" s="6">
        <v>1</v>
      </c>
      <c r="D46" s="5" t="s">
        <v>56</v>
      </c>
      <c r="E46" s="5"/>
      <c r="F46" s="5" t="s">
        <v>335</v>
      </c>
      <c r="G46" s="5" t="s">
        <v>99</v>
      </c>
      <c r="H46" s="53">
        <v>326</v>
      </c>
      <c r="I46" s="327">
        <f>INT(VLOOKUP(H46,'排出量原単位（AIJ-LCA）_電気設備抜粋_v102'!$A$2:$F$36,2,FALSE)/10000)</f>
        <v>339</v>
      </c>
      <c r="J46" s="334">
        <f>VLOOKUP(H46,'排出量原単位（AIJ-LCA）_電気設備抜粋_v102'!$A$2:$F$36,2,FALSE)-I46*10000</f>
        <v>9021</v>
      </c>
      <c r="K46" s="14" t="str">
        <f>VLOOKUP(H46,'排出量原単位（AIJ-LCA）_電気設備抜粋_v102'!$A$2:$F$36,3,FALSE)</f>
        <v>電気照明器具</v>
      </c>
      <c r="L46" s="19">
        <f>VLOOKUP(H46,'排出量原単位（AIJ-LCA）_電気設備抜粋_v102'!$A$2:$F$36,4,FALSE)</f>
        <v>5.9721428124280846</v>
      </c>
      <c r="M46" s="18">
        <f>VLOOKUP(H46,'排出量原単位（AIJ-LCA）_電気設備抜粋_v102'!$A$2:$F$36,5,FALSE)</f>
        <v>6.5988922412333375</v>
      </c>
      <c r="N46" s="5"/>
      <c r="O46" s="5"/>
      <c r="P46" s="5" t="str">
        <f>VLOOKUP(H46,'排出量原単位（AIJ-LCA）_電気設備抜粋_v102'!$A$2:$F$36,6,FALSE)</f>
        <v>kg</v>
      </c>
      <c r="Q46" s="18">
        <f>VLOOKUP(H46,'排出量原単位（AIJ-LCA）_電気設備抜粋_v102'!$A$2:$H$36,7,FALSE)</f>
        <v>2.5282073399572473</v>
      </c>
      <c r="R46" s="18">
        <f>VLOOKUP(H46,'排出量原単位（AIJ-LCA）_電気設備抜粋_v102'!$A$2:$H$36,8,FALSE)</f>
        <v>2.793531287489444</v>
      </c>
      <c r="S46" s="5" t="s">
        <v>433</v>
      </c>
      <c r="T46" s="12"/>
      <c r="U46" s="12">
        <v>0.05</v>
      </c>
      <c r="V46" s="41">
        <v>15</v>
      </c>
      <c r="W46" s="42">
        <v>1.147</v>
      </c>
      <c r="X46" s="43">
        <v>0</v>
      </c>
      <c r="Y46" s="49" t="s">
        <v>300</v>
      </c>
      <c r="Z46" s="42" t="s">
        <v>538</v>
      </c>
      <c r="AA46" s="51" t="s">
        <v>693</v>
      </c>
      <c r="AB46" s="27"/>
    </row>
    <row r="47" spans="1:28" ht="19.5" customHeight="1" x14ac:dyDescent="0.2">
      <c r="A47" s="14">
        <v>2010401005</v>
      </c>
      <c r="B47" s="6" t="s">
        <v>20</v>
      </c>
      <c r="C47" s="6">
        <v>1</v>
      </c>
      <c r="D47" s="5" t="s">
        <v>56</v>
      </c>
      <c r="E47" s="5"/>
      <c r="F47" s="5" t="s">
        <v>336</v>
      </c>
      <c r="G47" s="5" t="s">
        <v>99</v>
      </c>
      <c r="H47" s="53">
        <v>326</v>
      </c>
      <c r="I47" s="327">
        <f>INT(VLOOKUP(H47,'排出量原単位（AIJ-LCA）_電気設備抜粋_v102'!$A$2:$F$36,2,FALSE)/10000)</f>
        <v>339</v>
      </c>
      <c r="J47" s="334">
        <f>VLOOKUP(H47,'排出量原単位（AIJ-LCA）_電気設備抜粋_v102'!$A$2:$F$36,2,FALSE)-I47*10000</f>
        <v>9021</v>
      </c>
      <c r="K47" s="14" t="str">
        <f>VLOOKUP(H47,'排出量原単位（AIJ-LCA）_電気設備抜粋_v102'!$A$2:$F$36,3,FALSE)</f>
        <v>電気照明器具</v>
      </c>
      <c r="L47" s="19">
        <f>VLOOKUP(H47,'排出量原単位（AIJ-LCA）_電気設備抜粋_v102'!$A$2:$F$36,4,FALSE)</f>
        <v>5.9721428124280846</v>
      </c>
      <c r="M47" s="18">
        <f>VLOOKUP(H47,'排出量原単位（AIJ-LCA）_電気設備抜粋_v102'!$A$2:$F$36,5,FALSE)</f>
        <v>6.5988922412333375</v>
      </c>
      <c r="N47" s="5"/>
      <c r="O47" s="5"/>
      <c r="P47" s="5" t="str">
        <f>VLOOKUP(H47,'排出量原単位（AIJ-LCA）_電気設備抜粋_v102'!$A$2:$F$36,6,FALSE)</f>
        <v>kg</v>
      </c>
      <c r="Q47" s="18">
        <f>VLOOKUP(H47,'排出量原単位（AIJ-LCA）_電気設備抜粋_v102'!$A$2:$H$36,7,FALSE)</f>
        <v>2.5282073399572473</v>
      </c>
      <c r="R47" s="18">
        <f>VLOOKUP(H47,'排出量原単位（AIJ-LCA）_電気設備抜粋_v102'!$A$2:$H$36,8,FALSE)</f>
        <v>2.793531287489444</v>
      </c>
      <c r="S47" s="5" t="s">
        <v>433</v>
      </c>
      <c r="T47" s="12"/>
      <c r="U47" s="12">
        <v>0.05</v>
      </c>
      <c r="V47" s="41">
        <v>15</v>
      </c>
      <c r="W47" s="42">
        <v>1.2090000000000001</v>
      </c>
      <c r="X47" s="43">
        <v>0</v>
      </c>
      <c r="Y47" s="49" t="s">
        <v>300</v>
      </c>
      <c r="Z47" s="42" t="s">
        <v>539</v>
      </c>
      <c r="AA47" s="51" t="s">
        <v>693</v>
      </c>
      <c r="AB47" s="27"/>
    </row>
    <row r="48" spans="1:28" ht="19.5" customHeight="1" x14ac:dyDescent="0.2">
      <c r="A48" s="14">
        <v>2010401006</v>
      </c>
      <c r="B48" s="6" t="s">
        <v>20</v>
      </c>
      <c r="C48" s="6">
        <v>1</v>
      </c>
      <c r="D48" s="5" t="s">
        <v>56</v>
      </c>
      <c r="E48" s="5"/>
      <c r="F48" s="5" t="s">
        <v>337</v>
      </c>
      <c r="G48" s="5" t="s">
        <v>99</v>
      </c>
      <c r="H48" s="53">
        <v>326</v>
      </c>
      <c r="I48" s="327">
        <f>INT(VLOOKUP(H48,'排出量原単位（AIJ-LCA）_電気設備抜粋_v102'!$A$2:$F$36,2,FALSE)/10000)</f>
        <v>339</v>
      </c>
      <c r="J48" s="334">
        <f>VLOOKUP(H48,'排出量原単位（AIJ-LCA）_電気設備抜粋_v102'!$A$2:$F$36,2,FALSE)-I48*10000</f>
        <v>9021</v>
      </c>
      <c r="K48" s="14" t="str">
        <f>VLOOKUP(H48,'排出量原単位（AIJ-LCA）_電気設備抜粋_v102'!$A$2:$F$36,3,FALSE)</f>
        <v>電気照明器具</v>
      </c>
      <c r="L48" s="19">
        <f>VLOOKUP(H48,'排出量原単位（AIJ-LCA）_電気設備抜粋_v102'!$A$2:$F$36,4,FALSE)</f>
        <v>5.9721428124280846</v>
      </c>
      <c r="M48" s="18">
        <f>VLOOKUP(H48,'排出量原単位（AIJ-LCA）_電気設備抜粋_v102'!$A$2:$F$36,5,FALSE)</f>
        <v>6.5988922412333375</v>
      </c>
      <c r="N48" s="5"/>
      <c r="O48" s="5"/>
      <c r="P48" s="5" t="str">
        <f>VLOOKUP(H48,'排出量原単位（AIJ-LCA）_電気設備抜粋_v102'!$A$2:$F$36,6,FALSE)</f>
        <v>kg</v>
      </c>
      <c r="Q48" s="18">
        <f>VLOOKUP(H48,'排出量原単位（AIJ-LCA）_電気設備抜粋_v102'!$A$2:$H$36,7,FALSE)</f>
        <v>2.5282073399572473</v>
      </c>
      <c r="R48" s="18">
        <f>VLOOKUP(H48,'排出量原単位（AIJ-LCA）_電気設備抜粋_v102'!$A$2:$H$36,8,FALSE)</f>
        <v>2.793531287489444</v>
      </c>
      <c r="S48" s="5" t="s">
        <v>433</v>
      </c>
      <c r="T48" s="12"/>
      <c r="U48" s="12">
        <v>0.05</v>
      </c>
      <c r="V48" s="41">
        <v>15</v>
      </c>
      <c r="W48" s="42">
        <v>1.145</v>
      </c>
      <c r="X48" s="43">
        <v>0</v>
      </c>
      <c r="Y48" s="49" t="s">
        <v>300</v>
      </c>
      <c r="Z48" s="42" t="s">
        <v>540</v>
      </c>
      <c r="AA48" s="51" t="s">
        <v>693</v>
      </c>
      <c r="AB48" s="27"/>
    </row>
    <row r="49" spans="1:28" ht="19.5" customHeight="1" x14ac:dyDescent="0.2">
      <c r="A49" s="14">
        <v>2010501001</v>
      </c>
      <c r="B49" s="6" t="s">
        <v>20</v>
      </c>
      <c r="C49" s="6">
        <v>1</v>
      </c>
      <c r="D49" s="5" t="s">
        <v>57</v>
      </c>
      <c r="E49" s="5"/>
      <c r="F49" s="5" t="s">
        <v>338</v>
      </c>
      <c r="G49" s="5" t="s">
        <v>100</v>
      </c>
      <c r="H49" s="53">
        <v>326</v>
      </c>
      <c r="I49" s="327">
        <f>INT(VLOOKUP(H49,'排出量原単位（AIJ-LCA）_電気設備抜粋_v102'!$A$2:$F$36,2,FALSE)/10000)</f>
        <v>339</v>
      </c>
      <c r="J49" s="334">
        <f>VLOOKUP(H49,'排出量原単位（AIJ-LCA）_電気設備抜粋_v102'!$A$2:$F$36,2,FALSE)-I49*10000</f>
        <v>9021</v>
      </c>
      <c r="K49" s="14" t="str">
        <f>VLOOKUP(H49,'排出量原単位（AIJ-LCA）_電気設備抜粋_v102'!$A$2:$F$36,3,FALSE)</f>
        <v>電気照明器具</v>
      </c>
      <c r="L49" s="19">
        <f>VLOOKUP(H49,'排出量原単位（AIJ-LCA）_電気設備抜粋_v102'!$A$2:$F$36,4,FALSE)</f>
        <v>5.9721428124280846</v>
      </c>
      <c r="M49" s="18">
        <f>VLOOKUP(H49,'排出量原単位（AIJ-LCA）_電気設備抜粋_v102'!$A$2:$F$36,5,FALSE)</f>
        <v>6.5988922412333375</v>
      </c>
      <c r="N49" s="5"/>
      <c r="O49" s="5"/>
      <c r="P49" s="5" t="str">
        <f>VLOOKUP(H49,'排出量原単位（AIJ-LCA）_電気設備抜粋_v102'!$A$2:$F$36,6,FALSE)</f>
        <v>kg</v>
      </c>
      <c r="Q49" s="18">
        <f>VLOOKUP(H49,'排出量原単位（AIJ-LCA）_電気設備抜粋_v102'!$A$2:$H$36,7,FALSE)</f>
        <v>2.5282073399572473</v>
      </c>
      <c r="R49" s="18">
        <f>VLOOKUP(H49,'排出量原単位（AIJ-LCA）_電気設備抜粋_v102'!$A$2:$H$36,8,FALSE)</f>
        <v>2.793531287489444</v>
      </c>
      <c r="S49" s="5" t="s">
        <v>434</v>
      </c>
      <c r="T49" s="12"/>
      <c r="U49" s="12">
        <v>0.05</v>
      </c>
      <c r="V49" s="41">
        <v>15</v>
      </c>
      <c r="W49" s="42">
        <v>1.1160000000000001</v>
      </c>
      <c r="X49" s="43">
        <v>0.04</v>
      </c>
      <c r="Y49" s="49" t="s">
        <v>300</v>
      </c>
      <c r="Z49" s="42" t="s">
        <v>541</v>
      </c>
      <c r="AA49" s="51" t="s">
        <v>693</v>
      </c>
      <c r="AB49" s="27"/>
    </row>
    <row r="50" spans="1:28" ht="19.5" customHeight="1" x14ac:dyDescent="0.2">
      <c r="A50" s="14">
        <v>2010501002</v>
      </c>
      <c r="B50" s="6" t="s">
        <v>20</v>
      </c>
      <c r="C50" s="6">
        <v>1</v>
      </c>
      <c r="D50" s="5" t="s">
        <v>57</v>
      </c>
      <c r="E50" s="5"/>
      <c r="F50" s="5" t="s">
        <v>339</v>
      </c>
      <c r="G50" s="5" t="s">
        <v>100</v>
      </c>
      <c r="H50" s="53">
        <v>326</v>
      </c>
      <c r="I50" s="327">
        <f>INT(VLOOKUP(H50,'排出量原単位（AIJ-LCA）_電気設備抜粋_v102'!$A$2:$F$36,2,FALSE)/10000)</f>
        <v>339</v>
      </c>
      <c r="J50" s="334">
        <f>VLOOKUP(H50,'排出量原単位（AIJ-LCA）_電気設備抜粋_v102'!$A$2:$F$36,2,FALSE)-I50*10000</f>
        <v>9021</v>
      </c>
      <c r="K50" s="14" t="str">
        <f>VLOOKUP(H50,'排出量原単位（AIJ-LCA）_電気設備抜粋_v102'!$A$2:$F$36,3,FALSE)</f>
        <v>電気照明器具</v>
      </c>
      <c r="L50" s="19">
        <f>VLOOKUP(H50,'排出量原単位（AIJ-LCA）_電気設備抜粋_v102'!$A$2:$F$36,4,FALSE)</f>
        <v>5.9721428124280846</v>
      </c>
      <c r="M50" s="18">
        <f>VLOOKUP(H50,'排出量原単位（AIJ-LCA）_電気設備抜粋_v102'!$A$2:$F$36,5,FALSE)</f>
        <v>6.5988922412333375</v>
      </c>
      <c r="N50" s="5"/>
      <c r="O50" s="5"/>
      <c r="P50" s="5" t="str">
        <f>VLOOKUP(H50,'排出量原単位（AIJ-LCA）_電気設備抜粋_v102'!$A$2:$F$36,6,FALSE)</f>
        <v>kg</v>
      </c>
      <c r="Q50" s="18">
        <f>VLOOKUP(H50,'排出量原単位（AIJ-LCA）_電気設備抜粋_v102'!$A$2:$H$36,7,FALSE)</f>
        <v>2.5282073399572473</v>
      </c>
      <c r="R50" s="18">
        <f>VLOOKUP(H50,'排出量原単位（AIJ-LCA）_電気設備抜粋_v102'!$A$2:$H$36,8,FALSE)</f>
        <v>2.793531287489444</v>
      </c>
      <c r="S50" s="5" t="s">
        <v>435</v>
      </c>
      <c r="T50" s="12"/>
      <c r="U50" s="12">
        <v>0.05</v>
      </c>
      <c r="V50" s="41">
        <v>15</v>
      </c>
      <c r="W50" s="42">
        <v>1.137</v>
      </c>
      <c r="X50" s="43">
        <v>0.04</v>
      </c>
      <c r="Y50" s="49" t="s">
        <v>300</v>
      </c>
      <c r="Z50" s="42" t="s">
        <v>542</v>
      </c>
      <c r="AA50" s="51" t="s">
        <v>693</v>
      </c>
      <c r="AB50" s="27"/>
    </row>
    <row r="51" spans="1:28" ht="19.5" customHeight="1" x14ac:dyDescent="0.2">
      <c r="A51" s="14">
        <v>2010601001</v>
      </c>
      <c r="B51" s="6" t="s">
        <v>20</v>
      </c>
      <c r="C51" s="6">
        <v>1</v>
      </c>
      <c r="D51" s="5" t="s">
        <v>58</v>
      </c>
      <c r="E51" s="5" t="s">
        <v>287</v>
      </c>
      <c r="F51" s="5" t="s">
        <v>288</v>
      </c>
      <c r="G51" s="5" t="s">
        <v>286</v>
      </c>
      <c r="H51" s="53">
        <v>318</v>
      </c>
      <c r="I51" s="327">
        <f>INT(VLOOKUP(H51,'排出量原単位（AIJ-LCA）_電気設備抜粋_v102'!$A$2:$F$36,2,FALSE)/10000)</f>
        <v>331</v>
      </c>
      <c r="J51" s="334">
        <f>VLOOKUP(H51,'排出量原単位（AIJ-LCA）_電気設備抜粋_v102'!$A$2:$F$36,2,FALSE)-I51*10000</f>
        <v>1041</v>
      </c>
      <c r="K51" s="14" t="str">
        <f>VLOOKUP(H51,'排出量原単位（AIJ-LCA）_電気設備抜粋_v102'!$A$2:$F$36,3,FALSE)</f>
        <v>配線器具</v>
      </c>
      <c r="L51" s="19">
        <f>VLOOKUP(H51,'排出量原単位（AIJ-LCA）_電気設備抜粋_v102'!$A$2:$F$36,4,FALSE)</f>
        <v>5.0249107781262348</v>
      </c>
      <c r="M51" s="18">
        <f>VLOOKUP(H51,'排出量原単位（AIJ-LCA）_電気設備抜粋_v102'!$A$2:$F$36,5,FALSE)</f>
        <v>5.3829537497099214</v>
      </c>
      <c r="N51" s="5"/>
      <c r="O51" s="5"/>
      <c r="P51" s="5" t="str">
        <f>VLOOKUP(H51,'排出量原単位（AIJ-LCA）_電気設備抜粋_v102'!$A$2:$F$36,6,FALSE)</f>
        <v>kg</v>
      </c>
      <c r="Q51" s="18">
        <f>VLOOKUP(H51,'排出量原単位（AIJ-LCA）_電気設備抜粋_v102'!$A$2:$H$36,7,FALSE)</f>
        <v>2.6721183913003483</v>
      </c>
      <c r="R51" s="18">
        <f>VLOOKUP(H51,'排出量原単位（AIJ-LCA）_電気設備抜粋_v102'!$A$2:$H$36,8,FALSE)</f>
        <v>2.8625164404377221</v>
      </c>
      <c r="S51" s="40" t="s">
        <v>436</v>
      </c>
      <c r="T51" s="12"/>
      <c r="U51" s="12">
        <v>0.02</v>
      </c>
      <c r="V51" s="41">
        <v>15</v>
      </c>
      <c r="W51" s="42">
        <v>1.1539999999999999</v>
      </c>
      <c r="X51" s="43">
        <v>0</v>
      </c>
      <c r="Y51" s="49" t="s">
        <v>300</v>
      </c>
      <c r="Z51" s="42" t="s">
        <v>543</v>
      </c>
      <c r="AA51" s="51" t="s">
        <v>693</v>
      </c>
      <c r="AB51" s="27"/>
    </row>
    <row r="52" spans="1:28" ht="19.5" customHeight="1" x14ac:dyDescent="0.2">
      <c r="A52" s="14">
        <v>2010603001</v>
      </c>
      <c r="B52" s="6" t="s">
        <v>20</v>
      </c>
      <c r="C52" s="6">
        <v>1</v>
      </c>
      <c r="D52" s="5" t="s">
        <v>58</v>
      </c>
      <c r="E52" s="5" t="s">
        <v>340</v>
      </c>
      <c r="F52" s="5"/>
      <c r="G52" s="5" t="s">
        <v>341</v>
      </c>
      <c r="H52" s="53">
        <v>318</v>
      </c>
      <c r="I52" s="327">
        <f>INT(VLOOKUP(H52,'排出量原単位（AIJ-LCA）_電気設備抜粋_v102'!$A$2:$F$36,2,FALSE)/10000)</f>
        <v>331</v>
      </c>
      <c r="J52" s="334">
        <f>VLOOKUP(H52,'排出量原単位（AIJ-LCA）_電気設備抜粋_v102'!$A$2:$F$36,2,FALSE)-I52*10000</f>
        <v>1041</v>
      </c>
      <c r="K52" s="14" t="str">
        <f>VLOOKUP(H52,'排出量原単位（AIJ-LCA）_電気設備抜粋_v102'!$A$2:$F$36,3,FALSE)</f>
        <v>配線器具</v>
      </c>
      <c r="L52" s="19">
        <f>VLOOKUP(H52,'排出量原単位（AIJ-LCA）_電気設備抜粋_v102'!$A$2:$F$36,4,FALSE)</f>
        <v>5.0249107781262348</v>
      </c>
      <c r="M52" s="18">
        <f>VLOOKUP(H52,'排出量原単位（AIJ-LCA）_電気設備抜粋_v102'!$A$2:$F$36,5,FALSE)</f>
        <v>5.3829537497099214</v>
      </c>
      <c r="N52" s="5"/>
      <c r="O52" s="5"/>
      <c r="P52" s="5" t="str">
        <f>VLOOKUP(H52,'排出量原単位（AIJ-LCA）_電気設備抜粋_v102'!$A$2:$F$36,6,FALSE)</f>
        <v>kg</v>
      </c>
      <c r="Q52" s="18">
        <f>VLOOKUP(H52,'排出量原単位（AIJ-LCA）_電気設備抜粋_v102'!$A$2:$H$36,7,FALSE)</f>
        <v>2.6721183913003483</v>
      </c>
      <c r="R52" s="18">
        <f>VLOOKUP(H52,'排出量原単位（AIJ-LCA）_電気設備抜粋_v102'!$A$2:$H$36,8,FALSE)</f>
        <v>2.8625164404377221</v>
      </c>
      <c r="S52" s="5"/>
      <c r="T52" s="12"/>
      <c r="U52" s="12">
        <v>0</v>
      </c>
      <c r="V52" s="41">
        <v>25</v>
      </c>
      <c r="W52" s="42">
        <v>1.054</v>
      </c>
      <c r="X52" s="43">
        <v>4.0000000000000001E-3</v>
      </c>
      <c r="Y52" s="49" t="s">
        <v>300</v>
      </c>
      <c r="Z52" s="42" t="s">
        <v>544</v>
      </c>
      <c r="AA52" s="51" t="s">
        <v>693</v>
      </c>
      <c r="AB52" s="27"/>
    </row>
    <row r="53" spans="1:28" ht="19.5" customHeight="1" x14ac:dyDescent="0.2">
      <c r="A53" s="14">
        <v>2010701001</v>
      </c>
      <c r="B53" s="6" t="s">
        <v>20</v>
      </c>
      <c r="C53" s="6">
        <v>1</v>
      </c>
      <c r="D53" s="5" t="s">
        <v>59</v>
      </c>
      <c r="E53" s="5"/>
      <c r="F53" s="5"/>
      <c r="G53" s="5" t="s">
        <v>101</v>
      </c>
      <c r="H53" s="53">
        <v>317</v>
      </c>
      <c r="I53" s="327">
        <f>INT(VLOOKUP(H53,'排出量原単位（AIJ-LCA）_電気設備抜粋_v102'!$A$2:$F$36,2,FALSE)/10000)</f>
        <v>331</v>
      </c>
      <c r="J53" s="334">
        <f>VLOOKUP(H53,'排出量原単位（AIJ-LCA）_電気設備抜粋_v102'!$A$2:$F$36,2,FALSE)-I53*10000</f>
        <v>1031</v>
      </c>
      <c r="K53" s="14" t="str">
        <f>VLOOKUP(H53,'排出量原単位（AIJ-LCA）_電気設備抜粋_v102'!$A$2:$F$36,3,FALSE)</f>
        <v>開閉制御装置・配電盤</v>
      </c>
      <c r="L53" s="19">
        <f>VLOOKUP(H53,'排出量原単位（AIJ-LCA）_電気設備抜粋_v102'!$A$2:$F$36,4,FALSE)</f>
        <v>4.4370732077669182</v>
      </c>
      <c r="M53" s="18">
        <f>VLOOKUP(H53,'排出量原単位（AIJ-LCA）_電気設備抜粋_v102'!$A$2:$F$36,5,FALSE)</f>
        <v>4.8347511074304474</v>
      </c>
      <c r="N53" s="5"/>
      <c r="O53" s="5"/>
      <c r="P53" s="5" t="str">
        <f>VLOOKUP(H53,'排出量原単位（AIJ-LCA）_電気設備抜粋_v102'!$A$2:$F$36,6,FALSE)</f>
        <v>kg</v>
      </c>
      <c r="Q53" s="18">
        <f>VLOOKUP(H53,'排出量原単位（AIJ-LCA）_電気設備抜粋_v102'!$A$2:$H$36,7,FALSE)</f>
        <v>2.8067595850899987</v>
      </c>
      <c r="R53" s="18">
        <f>VLOOKUP(H53,'排出量原単位（AIJ-LCA）_電気設備抜粋_v102'!$A$2:$H$36,8,FALSE)</f>
        <v>3.0583187107553598</v>
      </c>
      <c r="S53" s="5" t="s">
        <v>437</v>
      </c>
      <c r="T53" s="12"/>
      <c r="U53" s="12">
        <v>0.02</v>
      </c>
      <c r="V53" s="41">
        <v>30</v>
      </c>
      <c r="W53" s="42">
        <v>1.0777000000000001</v>
      </c>
      <c r="X53" s="43">
        <v>3.3E-3</v>
      </c>
      <c r="Y53" s="49" t="s">
        <v>300</v>
      </c>
      <c r="Z53" s="42" t="s">
        <v>519</v>
      </c>
      <c r="AA53" s="51" t="s">
        <v>693</v>
      </c>
      <c r="AB53" s="29"/>
    </row>
    <row r="54" spans="1:28" ht="19.5" customHeight="1" x14ac:dyDescent="0.2">
      <c r="A54" s="14">
        <v>2010701002</v>
      </c>
      <c r="B54" s="6" t="s">
        <v>20</v>
      </c>
      <c r="C54" s="6">
        <v>1</v>
      </c>
      <c r="D54" s="5" t="s">
        <v>59</v>
      </c>
      <c r="E54" s="5"/>
      <c r="F54" s="5" t="s">
        <v>702</v>
      </c>
      <c r="G54" s="5" t="s">
        <v>101</v>
      </c>
      <c r="H54" s="53">
        <v>317</v>
      </c>
      <c r="I54" s="327">
        <f>INT(VLOOKUP(H54,'排出量原単位（AIJ-LCA）_電気設備抜粋_v102'!$A$2:$F$36,2,FALSE)/10000)</f>
        <v>331</v>
      </c>
      <c r="J54" s="334">
        <f>VLOOKUP(H54,'排出量原単位（AIJ-LCA）_電気設備抜粋_v102'!$A$2:$F$36,2,FALSE)-I54*10000</f>
        <v>1031</v>
      </c>
      <c r="K54" s="14" t="str">
        <f>VLOOKUP(H54,'排出量原単位（AIJ-LCA）_電気設備抜粋_v102'!$A$2:$F$36,3,FALSE)</f>
        <v>開閉制御装置・配電盤</v>
      </c>
      <c r="L54" s="19">
        <f>VLOOKUP(H54,'排出量原単位（AIJ-LCA）_電気設備抜粋_v102'!$A$2:$F$36,4,FALSE)</f>
        <v>4.4370732077669182</v>
      </c>
      <c r="M54" s="18">
        <f>VLOOKUP(H54,'排出量原単位（AIJ-LCA）_電気設備抜粋_v102'!$A$2:$F$36,5,FALSE)</f>
        <v>4.8347511074304474</v>
      </c>
      <c r="N54" s="5"/>
      <c r="O54" s="5"/>
      <c r="P54" s="5" t="str">
        <f>VLOOKUP(H54,'排出量原単位（AIJ-LCA）_電気設備抜粋_v102'!$A$2:$F$36,6,FALSE)</f>
        <v>kg</v>
      </c>
      <c r="Q54" s="18">
        <f>VLOOKUP(H54,'排出量原単位（AIJ-LCA）_電気設備抜粋_v102'!$A$2:$H$36,7,FALSE)</f>
        <v>2.8067595850899987</v>
      </c>
      <c r="R54" s="18">
        <f>VLOOKUP(H54,'排出量原単位（AIJ-LCA）_電気設備抜粋_v102'!$A$2:$H$36,8,FALSE)</f>
        <v>3.0583187107553598</v>
      </c>
      <c r="S54" s="5" t="s">
        <v>437</v>
      </c>
      <c r="T54" s="12"/>
      <c r="U54" s="12">
        <v>0.02</v>
      </c>
      <c r="V54" s="41">
        <v>30</v>
      </c>
      <c r="W54" s="42">
        <v>1.0777000000000001</v>
      </c>
      <c r="X54" s="43">
        <v>3.3E-3</v>
      </c>
      <c r="Y54" s="49" t="s">
        <v>300</v>
      </c>
      <c r="Z54" s="42" t="s">
        <v>519</v>
      </c>
      <c r="AA54" s="51" t="s">
        <v>693</v>
      </c>
      <c r="AB54" s="29"/>
    </row>
    <row r="55" spans="1:28" ht="19.5" customHeight="1" x14ac:dyDescent="0.2">
      <c r="A55" s="14">
        <v>2010701003</v>
      </c>
      <c r="B55" s="6" t="s">
        <v>20</v>
      </c>
      <c r="C55" s="6">
        <v>1</v>
      </c>
      <c r="D55" s="5" t="s">
        <v>59</v>
      </c>
      <c r="E55" s="5"/>
      <c r="F55" s="5" t="s">
        <v>701</v>
      </c>
      <c r="G55" s="5" t="s">
        <v>101</v>
      </c>
      <c r="H55" s="53">
        <v>317</v>
      </c>
      <c r="I55" s="327">
        <f>INT(VLOOKUP(H55,'排出量原単位（AIJ-LCA）_電気設備抜粋_v102'!$A$2:$F$36,2,FALSE)/10000)</f>
        <v>331</v>
      </c>
      <c r="J55" s="334">
        <f>VLOOKUP(H55,'排出量原単位（AIJ-LCA）_電気設備抜粋_v102'!$A$2:$F$36,2,FALSE)-I55*10000</f>
        <v>1031</v>
      </c>
      <c r="K55" s="14" t="str">
        <f>VLOOKUP(H55,'排出量原単位（AIJ-LCA）_電気設備抜粋_v102'!$A$2:$F$36,3,FALSE)</f>
        <v>開閉制御装置・配電盤</v>
      </c>
      <c r="L55" s="19">
        <f>VLOOKUP(H55,'排出量原単位（AIJ-LCA）_電気設備抜粋_v102'!$A$2:$F$36,4,FALSE)</f>
        <v>4.4370732077669182</v>
      </c>
      <c r="M55" s="18">
        <f>VLOOKUP(H55,'排出量原単位（AIJ-LCA）_電気設備抜粋_v102'!$A$2:$F$36,5,FALSE)</f>
        <v>4.8347511074304474</v>
      </c>
      <c r="N55" s="5"/>
      <c r="O55" s="5"/>
      <c r="P55" s="5" t="str">
        <f>VLOOKUP(H55,'排出量原単位（AIJ-LCA）_電気設備抜粋_v102'!$A$2:$F$36,6,FALSE)</f>
        <v>kg</v>
      </c>
      <c r="Q55" s="18">
        <f>VLOOKUP(H55,'排出量原単位（AIJ-LCA）_電気設備抜粋_v102'!$A$2:$H$36,7,FALSE)</f>
        <v>2.8067595850899987</v>
      </c>
      <c r="R55" s="18">
        <f>VLOOKUP(H55,'排出量原単位（AIJ-LCA）_電気設備抜粋_v102'!$A$2:$H$36,8,FALSE)</f>
        <v>3.0583187107553598</v>
      </c>
      <c r="S55" s="5" t="s">
        <v>437</v>
      </c>
      <c r="T55" s="12"/>
      <c r="U55" s="12">
        <v>0.02</v>
      </c>
      <c r="V55" s="41">
        <v>30</v>
      </c>
      <c r="W55" s="42">
        <v>1.0777000000000001</v>
      </c>
      <c r="X55" s="43">
        <v>3.3E-3</v>
      </c>
      <c r="Y55" s="49" t="s">
        <v>300</v>
      </c>
      <c r="Z55" s="42" t="s">
        <v>519</v>
      </c>
      <c r="AA55" s="51" t="s">
        <v>693</v>
      </c>
      <c r="AB55" s="29"/>
    </row>
    <row r="56" spans="1:28" ht="19.5" customHeight="1" x14ac:dyDescent="0.2">
      <c r="A56" s="14">
        <v>2010701004</v>
      </c>
      <c r="B56" s="6" t="s">
        <v>20</v>
      </c>
      <c r="C56" s="6">
        <v>1</v>
      </c>
      <c r="D56" s="5" t="s">
        <v>59</v>
      </c>
      <c r="E56" s="5"/>
      <c r="F56" s="5" t="s">
        <v>703</v>
      </c>
      <c r="G56" s="5" t="s">
        <v>101</v>
      </c>
      <c r="H56" s="53">
        <v>317</v>
      </c>
      <c r="I56" s="327">
        <f>INT(VLOOKUP(H56,'排出量原単位（AIJ-LCA）_電気設備抜粋_v102'!$A$2:$F$36,2,FALSE)/10000)</f>
        <v>331</v>
      </c>
      <c r="J56" s="334">
        <f>VLOOKUP(H56,'排出量原単位（AIJ-LCA）_電気設備抜粋_v102'!$A$2:$F$36,2,FALSE)-I56*10000</f>
        <v>1031</v>
      </c>
      <c r="K56" s="14" t="str">
        <f>VLOOKUP(H56,'排出量原単位（AIJ-LCA）_電気設備抜粋_v102'!$A$2:$F$36,3,FALSE)</f>
        <v>開閉制御装置・配電盤</v>
      </c>
      <c r="L56" s="19">
        <f>VLOOKUP(H56,'排出量原単位（AIJ-LCA）_電気設備抜粋_v102'!$A$2:$F$36,4,FALSE)</f>
        <v>4.4370732077669182</v>
      </c>
      <c r="M56" s="18">
        <f>VLOOKUP(H56,'排出量原単位（AIJ-LCA）_電気設備抜粋_v102'!$A$2:$F$36,5,FALSE)</f>
        <v>4.8347511074304474</v>
      </c>
      <c r="N56" s="5"/>
      <c r="O56" s="5"/>
      <c r="P56" s="5" t="str">
        <f>VLOOKUP(H56,'排出量原単位（AIJ-LCA）_電気設備抜粋_v102'!$A$2:$F$36,6,FALSE)</f>
        <v>kg</v>
      </c>
      <c r="Q56" s="18">
        <f>VLOOKUP(H56,'排出量原単位（AIJ-LCA）_電気設備抜粋_v102'!$A$2:$H$36,7,FALSE)</f>
        <v>2.8067595850899987</v>
      </c>
      <c r="R56" s="18">
        <f>VLOOKUP(H56,'排出量原単位（AIJ-LCA）_電気設備抜粋_v102'!$A$2:$H$36,8,FALSE)</f>
        <v>3.0583187107553598</v>
      </c>
      <c r="S56" s="5" t="s">
        <v>437</v>
      </c>
      <c r="T56" s="12"/>
      <c r="U56" s="12">
        <v>0.02</v>
      </c>
      <c r="V56" s="41">
        <v>30</v>
      </c>
      <c r="W56" s="42">
        <v>1.0777000000000001</v>
      </c>
      <c r="X56" s="43">
        <v>3.3E-3</v>
      </c>
      <c r="Y56" s="49" t="s">
        <v>300</v>
      </c>
      <c r="Z56" s="42" t="s">
        <v>519</v>
      </c>
      <c r="AA56" s="51" t="s">
        <v>693</v>
      </c>
      <c r="AB56" s="29"/>
    </row>
    <row r="57" spans="1:28" ht="19.5" customHeight="1" x14ac:dyDescent="0.2">
      <c r="A57" s="14">
        <v>2010801001</v>
      </c>
      <c r="B57" s="6" t="s">
        <v>20</v>
      </c>
      <c r="C57" s="6">
        <v>1</v>
      </c>
      <c r="D57" s="5" t="s">
        <v>60</v>
      </c>
      <c r="E57" s="5"/>
      <c r="F57" s="5"/>
      <c r="G57" s="5" t="s">
        <v>102</v>
      </c>
      <c r="H57" s="53">
        <v>317</v>
      </c>
      <c r="I57" s="327">
        <f>INT(VLOOKUP(H57,'排出量原単位（AIJ-LCA）_電気設備抜粋_v102'!$A$2:$F$36,2,FALSE)/10000)</f>
        <v>331</v>
      </c>
      <c r="J57" s="334">
        <f>VLOOKUP(H57,'排出量原単位（AIJ-LCA）_電気設備抜粋_v102'!$A$2:$F$36,2,FALSE)-I57*10000</f>
        <v>1031</v>
      </c>
      <c r="K57" s="14" t="str">
        <f>VLOOKUP(H57,'排出量原単位（AIJ-LCA）_電気設備抜粋_v102'!$A$2:$F$36,3,FALSE)</f>
        <v>開閉制御装置・配電盤</v>
      </c>
      <c r="L57" s="19">
        <f>VLOOKUP(H57,'排出量原単位（AIJ-LCA）_電気設備抜粋_v102'!$A$2:$F$36,4,FALSE)</f>
        <v>4.4370732077669182</v>
      </c>
      <c r="M57" s="18">
        <f>VLOOKUP(H57,'排出量原単位（AIJ-LCA）_電気設備抜粋_v102'!$A$2:$F$36,5,FALSE)</f>
        <v>4.8347511074304474</v>
      </c>
      <c r="N57" s="5"/>
      <c r="O57" s="5"/>
      <c r="P57" s="5" t="str">
        <f>VLOOKUP(H57,'排出量原単位（AIJ-LCA）_電気設備抜粋_v102'!$A$2:$F$36,6,FALSE)</f>
        <v>kg</v>
      </c>
      <c r="Q57" s="18">
        <f>VLOOKUP(H57,'排出量原単位（AIJ-LCA）_電気設備抜粋_v102'!$A$2:$H$36,7,FALSE)</f>
        <v>2.8067595850899987</v>
      </c>
      <c r="R57" s="18">
        <f>VLOOKUP(H57,'排出量原単位（AIJ-LCA）_電気設備抜粋_v102'!$A$2:$H$36,8,FALSE)</f>
        <v>3.0583187107553598</v>
      </c>
      <c r="S57" s="5"/>
      <c r="T57" s="12"/>
      <c r="U57" s="12">
        <v>0.02</v>
      </c>
      <c r="V57" s="41">
        <v>30</v>
      </c>
      <c r="W57" s="42">
        <v>1.0275000000000001</v>
      </c>
      <c r="X57" s="43">
        <v>3.3E-3</v>
      </c>
      <c r="Y57" s="49" t="s">
        <v>300</v>
      </c>
      <c r="Z57" s="42" t="s">
        <v>520</v>
      </c>
      <c r="AA57" s="51" t="s">
        <v>704</v>
      </c>
      <c r="AB57" s="29"/>
    </row>
    <row r="58" spans="1:28" ht="19.5" customHeight="1" x14ac:dyDescent="0.2">
      <c r="A58" s="14">
        <v>2010901001</v>
      </c>
      <c r="B58" s="6" t="s">
        <v>20</v>
      </c>
      <c r="C58" s="6">
        <v>1</v>
      </c>
      <c r="D58" s="5" t="s">
        <v>61</v>
      </c>
      <c r="E58" s="5"/>
      <c r="F58" s="5"/>
      <c r="G58" s="5" t="s">
        <v>103</v>
      </c>
      <c r="H58" s="53">
        <v>317</v>
      </c>
      <c r="I58" s="327">
        <f>INT(VLOOKUP(H58,'排出量原単位（AIJ-LCA）_電気設備抜粋_v102'!$A$2:$F$36,2,FALSE)/10000)</f>
        <v>331</v>
      </c>
      <c r="J58" s="334">
        <f>VLOOKUP(H58,'排出量原単位（AIJ-LCA）_電気設備抜粋_v102'!$A$2:$F$36,2,FALSE)-I58*10000</f>
        <v>1031</v>
      </c>
      <c r="K58" s="14" t="str">
        <f>VLOOKUP(H58,'排出量原単位（AIJ-LCA）_電気設備抜粋_v102'!$A$2:$F$36,3,FALSE)</f>
        <v>開閉制御装置・配電盤</v>
      </c>
      <c r="L58" s="19">
        <f>VLOOKUP(H58,'排出量原単位（AIJ-LCA）_電気設備抜粋_v102'!$A$2:$F$36,4,FALSE)</f>
        <v>4.4370732077669182</v>
      </c>
      <c r="M58" s="18">
        <f>VLOOKUP(H58,'排出量原単位（AIJ-LCA）_電気設備抜粋_v102'!$A$2:$F$36,5,FALSE)</f>
        <v>4.8347511074304474</v>
      </c>
      <c r="N58" s="5"/>
      <c r="O58" s="5"/>
      <c r="P58" s="5" t="str">
        <f>VLOOKUP(H58,'排出量原単位（AIJ-LCA）_電気設備抜粋_v102'!$A$2:$F$36,6,FALSE)</f>
        <v>kg</v>
      </c>
      <c r="Q58" s="18">
        <f>VLOOKUP(H58,'排出量原単位（AIJ-LCA）_電気設備抜粋_v102'!$A$2:$H$36,7,FALSE)</f>
        <v>2.8067595850899987</v>
      </c>
      <c r="R58" s="18">
        <f>VLOOKUP(H58,'排出量原単位（AIJ-LCA）_電気設備抜粋_v102'!$A$2:$H$36,8,FALSE)</f>
        <v>3.0583187107553598</v>
      </c>
      <c r="S58" s="5"/>
      <c r="T58" s="12"/>
      <c r="U58" s="12">
        <v>0.02</v>
      </c>
      <c r="V58" s="41">
        <v>30</v>
      </c>
      <c r="W58" s="42">
        <v>1.21</v>
      </c>
      <c r="X58" s="43">
        <v>3.3E-3</v>
      </c>
      <c r="Y58" s="49" t="s">
        <v>300</v>
      </c>
      <c r="Z58" s="42" t="s">
        <v>521</v>
      </c>
      <c r="AA58" s="51" t="s">
        <v>693</v>
      </c>
      <c r="AB58" s="29"/>
    </row>
    <row r="59" spans="1:28" ht="19.5" customHeight="1" x14ac:dyDescent="0.2">
      <c r="A59" s="14">
        <v>2011001001</v>
      </c>
      <c r="B59" s="6" t="s">
        <v>20</v>
      </c>
      <c r="C59" s="6">
        <v>1</v>
      </c>
      <c r="D59" s="5" t="s">
        <v>62</v>
      </c>
      <c r="E59" s="5"/>
      <c r="F59" s="5"/>
      <c r="G59" s="5" t="s">
        <v>104</v>
      </c>
      <c r="H59" s="53">
        <v>317</v>
      </c>
      <c r="I59" s="327">
        <f>INT(VLOOKUP(H59,'排出量原単位（AIJ-LCA）_電気設備抜粋_v102'!$A$2:$F$36,2,FALSE)/10000)</f>
        <v>331</v>
      </c>
      <c r="J59" s="334">
        <f>VLOOKUP(H59,'排出量原単位（AIJ-LCA）_電気設備抜粋_v102'!$A$2:$F$36,2,FALSE)-I59*10000</f>
        <v>1031</v>
      </c>
      <c r="K59" s="14" t="str">
        <f>VLOOKUP(H59,'排出量原単位（AIJ-LCA）_電気設備抜粋_v102'!$A$2:$F$36,3,FALSE)</f>
        <v>開閉制御装置・配電盤</v>
      </c>
      <c r="L59" s="19">
        <f>VLOOKUP(H59,'排出量原単位（AIJ-LCA）_電気設備抜粋_v102'!$A$2:$F$36,4,FALSE)</f>
        <v>4.4370732077669182</v>
      </c>
      <c r="M59" s="18">
        <f>VLOOKUP(H59,'排出量原単位（AIJ-LCA）_電気設備抜粋_v102'!$A$2:$F$36,5,FALSE)</f>
        <v>4.8347511074304474</v>
      </c>
      <c r="N59" s="5"/>
      <c r="O59" s="5"/>
      <c r="P59" s="5" t="str">
        <f>VLOOKUP(H59,'排出量原単位（AIJ-LCA）_電気設備抜粋_v102'!$A$2:$F$36,6,FALSE)</f>
        <v>kg</v>
      </c>
      <c r="Q59" s="18">
        <f>VLOOKUP(H59,'排出量原単位（AIJ-LCA）_電気設備抜粋_v102'!$A$2:$H$36,7,FALSE)</f>
        <v>2.8067595850899987</v>
      </c>
      <c r="R59" s="18">
        <f>VLOOKUP(H59,'排出量原単位（AIJ-LCA）_電気設備抜粋_v102'!$A$2:$H$36,8,FALSE)</f>
        <v>3.0583187107553598</v>
      </c>
      <c r="S59" s="5"/>
      <c r="T59" s="12"/>
      <c r="U59" s="12">
        <v>0.02</v>
      </c>
      <c r="V59" s="41">
        <v>30</v>
      </c>
      <c r="W59" s="42">
        <v>1.0780000000000001</v>
      </c>
      <c r="X59" s="43">
        <v>3.3E-3</v>
      </c>
      <c r="Y59" s="49" t="s">
        <v>300</v>
      </c>
      <c r="Z59" s="42" t="s">
        <v>610</v>
      </c>
      <c r="AA59" s="51"/>
      <c r="AB59" s="27"/>
    </row>
    <row r="60" spans="1:28" ht="19.5" customHeight="1" x14ac:dyDescent="0.2">
      <c r="A60" s="14">
        <v>2011101001</v>
      </c>
      <c r="B60" s="6" t="s">
        <v>20</v>
      </c>
      <c r="C60" s="6">
        <v>1</v>
      </c>
      <c r="D60" s="5" t="s">
        <v>270</v>
      </c>
      <c r="E60" s="5"/>
      <c r="F60" s="5"/>
      <c r="G60" s="5" t="s">
        <v>105</v>
      </c>
      <c r="H60" s="53">
        <v>317</v>
      </c>
      <c r="I60" s="327">
        <f>INT(VLOOKUP(H60,'排出量原単位（AIJ-LCA）_電気設備抜粋_v102'!$A$2:$F$36,2,FALSE)/10000)</f>
        <v>331</v>
      </c>
      <c r="J60" s="334">
        <f>VLOOKUP(H60,'排出量原単位（AIJ-LCA）_電気設備抜粋_v102'!$A$2:$F$36,2,FALSE)-I60*10000</f>
        <v>1031</v>
      </c>
      <c r="K60" s="14" t="str">
        <f>VLOOKUP(H60,'排出量原単位（AIJ-LCA）_電気設備抜粋_v102'!$A$2:$F$36,3,FALSE)</f>
        <v>開閉制御装置・配電盤</v>
      </c>
      <c r="L60" s="19">
        <f>VLOOKUP(H60,'排出量原単位（AIJ-LCA）_電気設備抜粋_v102'!$A$2:$F$36,4,FALSE)</f>
        <v>4.4370732077669182</v>
      </c>
      <c r="M60" s="18">
        <f>VLOOKUP(H60,'排出量原単位（AIJ-LCA）_電気設備抜粋_v102'!$A$2:$F$36,5,FALSE)</f>
        <v>4.8347511074304474</v>
      </c>
      <c r="N60" s="5"/>
      <c r="O60" s="5"/>
      <c r="P60" s="5" t="str">
        <f>VLOOKUP(H60,'排出量原単位（AIJ-LCA）_電気設備抜粋_v102'!$A$2:$F$36,6,FALSE)</f>
        <v>kg</v>
      </c>
      <c r="Q60" s="18">
        <f>VLOOKUP(H60,'排出量原単位（AIJ-LCA）_電気設備抜粋_v102'!$A$2:$H$36,7,FALSE)</f>
        <v>2.8067595850899987</v>
      </c>
      <c r="R60" s="18">
        <f>VLOOKUP(H60,'排出量原単位（AIJ-LCA）_電気設備抜粋_v102'!$A$2:$H$36,8,FALSE)</f>
        <v>3.0583187107553598</v>
      </c>
      <c r="S60" s="5" t="s">
        <v>437</v>
      </c>
      <c r="T60" s="12"/>
      <c r="U60" s="12">
        <v>0.02</v>
      </c>
      <c r="V60" s="41">
        <v>30</v>
      </c>
      <c r="W60" s="42">
        <v>1.2175</v>
      </c>
      <c r="X60" s="43">
        <v>0</v>
      </c>
      <c r="Y60" s="49" t="s">
        <v>300</v>
      </c>
      <c r="Z60" s="42" t="s">
        <v>522</v>
      </c>
      <c r="AA60" s="51" t="s">
        <v>704</v>
      </c>
      <c r="AB60" s="29"/>
    </row>
    <row r="61" spans="1:28" ht="19.5" customHeight="1" x14ac:dyDescent="0.2">
      <c r="A61" s="35">
        <v>2011201001</v>
      </c>
      <c r="B61" s="31" t="s">
        <v>20</v>
      </c>
      <c r="C61" s="31">
        <v>1</v>
      </c>
      <c r="D61" s="32" t="s">
        <v>2</v>
      </c>
      <c r="E61" s="32"/>
      <c r="F61" s="32" t="s">
        <v>511</v>
      </c>
      <c r="G61" s="5" t="s">
        <v>106</v>
      </c>
      <c r="H61" s="53">
        <v>317</v>
      </c>
      <c r="I61" s="327">
        <f>INT(VLOOKUP(H61,'排出量原単位（AIJ-LCA）_電気設備抜粋_v102'!$A$2:$F$36,2,FALSE)/10000)</f>
        <v>331</v>
      </c>
      <c r="J61" s="334">
        <f>VLOOKUP(H61,'排出量原単位（AIJ-LCA）_電気設備抜粋_v102'!$A$2:$F$36,2,FALSE)-I61*10000</f>
        <v>1031</v>
      </c>
      <c r="K61" s="14" t="str">
        <f>VLOOKUP(H61,'排出量原単位（AIJ-LCA）_電気設備抜粋_v102'!$A$2:$F$36,3,FALSE)</f>
        <v>開閉制御装置・配電盤</v>
      </c>
      <c r="L61" s="19">
        <f>VLOOKUP(H61,'排出量原単位（AIJ-LCA）_電気設備抜粋_v102'!$A$2:$F$36,4,FALSE)</f>
        <v>4.4370732077669182</v>
      </c>
      <c r="M61" s="18">
        <f>VLOOKUP(H61,'排出量原単位（AIJ-LCA）_電気設備抜粋_v102'!$A$2:$F$36,5,FALSE)</f>
        <v>4.8347511074304474</v>
      </c>
      <c r="N61" s="5"/>
      <c r="O61" s="5"/>
      <c r="P61" s="5" t="str">
        <f>VLOOKUP(H61,'排出量原単位（AIJ-LCA）_電気設備抜粋_v102'!$A$2:$F$36,6,FALSE)</f>
        <v>kg</v>
      </c>
      <c r="Q61" s="18">
        <f>VLOOKUP(H61,'排出量原単位（AIJ-LCA）_電気設備抜粋_v102'!$A$2:$H$36,7,FALSE)</f>
        <v>2.8067595850899987</v>
      </c>
      <c r="R61" s="18">
        <f>VLOOKUP(H61,'排出量原単位（AIJ-LCA）_電気設備抜粋_v102'!$A$2:$H$36,8,FALSE)</f>
        <v>3.0583187107553598</v>
      </c>
      <c r="S61" s="5" t="s">
        <v>438</v>
      </c>
      <c r="T61" s="12"/>
      <c r="U61" s="12">
        <v>0.01</v>
      </c>
      <c r="V61" s="41">
        <v>30</v>
      </c>
      <c r="W61" s="42">
        <v>1.0900000000000001</v>
      </c>
      <c r="X61" s="43">
        <v>3.3E-3</v>
      </c>
      <c r="Y61" s="49" t="s">
        <v>300</v>
      </c>
      <c r="Z61" s="42" t="s">
        <v>523</v>
      </c>
      <c r="AA61" s="51" t="s">
        <v>693</v>
      </c>
      <c r="AB61" s="27"/>
    </row>
    <row r="62" spans="1:28" ht="19.5" customHeight="1" x14ac:dyDescent="0.2">
      <c r="A62" s="35">
        <v>2011201002</v>
      </c>
      <c r="B62" s="31" t="s">
        <v>20</v>
      </c>
      <c r="C62" s="31">
        <v>1</v>
      </c>
      <c r="D62" s="32" t="s">
        <v>2</v>
      </c>
      <c r="E62" s="32"/>
      <c r="F62" s="32" t="s">
        <v>512</v>
      </c>
      <c r="G62" s="5" t="s">
        <v>106</v>
      </c>
      <c r="H62" s="53">
        <v>317</v>
      </c>
      <c r="I62" s="327">
        <f>INT(VLOOKUP(H62,'排出量原単位（AIJ-LCA）_電気設備抜粋_v102'!$A$2:$F$36,2,FALSE)/10000)</f>
        <v>331</v>
      </c>
      <c r="J62" s="334">
        <f>VLOOKUP(H62,'排出量原単位（AIJ-LCA）_電気設備抜粋_v102'!$A$2:$F$36,2,FALSE)-I62*10000</f>
        <v>1031</v>
      </c>
      <c r="K62" s="14" t="str">
        <f>VLOOKUP(H62,'排出量原単位（AIJ-LCA）_電気設備抜粋_v102'!$A$2:$F$36,3,FALSE)</f>
        <v>開閉制御装置・配電盤</v>
      </c>
      <c r="L62" s="19">
        <f>VLOOKUP(H62,'排出量原単位（AIJ-LCA）_電気設備抜粋_v102'!$A$2:$F$36,4,FALSE)</f>
        <v>4.4370732077669182</v>
      </c>
      <c r="M62" s="18">
        <f>VLOOKUP(H62,'排出量原単位（AIJ-LCA）_電気設備抜粋_v102'!$A$2:$F$36,5,FALSE)</f>
        <v>4.8347511074304474</v>
      </c>
      <c r="N62" s="5"/>
      <c r="O62" s="5"/>
      <c r="P62" s="5" t="str">
        <f>VLOOKUP(H62,'排出量原単位（AIJ-LCA）_電気設備抜粋_v102'!$A$2:$F$36,6,FALSE)</f>
        <v>kg</v>
      </c>
      <c r="Q62" s="18">
        <f>VLOOKUP(H62,'排出量原単位（AIJ-LCA）_電気設備抜粋_v102'!$A$2:$H$36,7,FALSE)</f>
        <v>2.8067595850899987</v>
      </c>
      <c r="R62" s="18">
        <f>VLOOKUP(H62,'排出量原単位（AIJ-LCA）_電気設備抜粋_v102'!$A$2:$H$36,8,FALSE)</f>
        <v>3.0583187107553598</v>
      </c>
      <c r="S62" s="5" t="s">
        <v>438</v>
      </c>
      <c r="T62" s="12"/>
      <c r="U62" s="12">
        <v>0.01</v>
      </c>
      <c r="V62" s="41">
        <v>30</v>
      </c>
      <c r="W62" s="42">
        <v>1.0469999999999999</v>
      </c>
      <c r="X62" s="43">
        <v>3.3E-3</v>
      </c>
      <c r="Y62" s="49" t="s">
        <v>300</v>
      </c>
      <c r="Z62" s="42" t="s">
        <v>524</v>
      </c>
      <c r="AA62" s="51"/>
      <c r="AB62" s="29"/>
    </row>
    <row r="63" spans="1:28" ht="19.5" customHeight="1" x14ac:dyDescent="0.2">
      <c r="A63" s="35">
        <v>2011201003</v>
      </c>
      <c r="B63" s="31" t="s">
        <v>20</v>
      </c>
      <c r="C63" s="31">
        <v>1</v>
      </c>
      <c r="D63" s="32" t="s">
        <v>2</v>
      </c>
      <c r="E63" s="32"/>
      <c r="F63" s="32" t="s">
        <v>513</v>
      </c>
      <c r="G63" s="5" t="s">
        <v>106</v>
      </c>
      <c r="H63" s="53">
        <v>317</v>
      </c>
      <c r="I63" s="327">
        <f>INT(VLOOKUP(H63,'排出量原単位（AIJ-LCA）_電気設備抜粋_v102'!$A$2:$F$36,2,FALSE)/10000)</f>
        <v>331</v>
      </c>
      <c r="J63" s="334">
        <f>VLOOKUP(H63,'排出量原単位（AIJ-LCA）_電気設備抜粋_v102'!$A$2:$F$36,2,FALSE)-I63*10000</f>
        <v>1031</v>
      </c>
      <c r="K63" s="14" t="str">
        <f>VLOOKUP(H63,'排出量原単位（AIJ-LCA）_電気設備抜粋_v102'!$A$2:$F$36,3,FALSE)</f>
        <v>開閉制御装置・配電盤</v>
      </c>
      <c r="L63" s="19">
        <f>VLOOKUP(H63,'排出量原単位（AIJ-LCA）_電気設備抜粋_v102'!$A$2:$F$36,4,FALSE)</f>
        <v>4.4370732077669182</v>
      </c>
      <c r="M63" s="18">
        <f>VLOOKUP(H63,'排出量原単位（AIJ-LCA）_電気設備抜粋_v102'!$A$2:$F$36,5,FALSE)</f>
        <v>4.8347511074304474</v>
      </c>
      <c r="N63" s="5"/>
      <c r="O63" s="5"/>
      <c r="P63" s="5" t="str">
        <f>VLOOKUP(H63,'排出量原単位（AIJ-LCA）_電気設備抜粋_v102'!$A$2:$F$36,6,FALSE)</f>
        <v>kg</v>
      </c>
      <c r="Q63" s="18">
        <f>VLOOKUP(H63,'排出量原単位（AIJ-LCA）_電気設備抜粋_v102'!$A$2:$H$36,7,FALSE)</f>
        <v>2.8067595850899987</v>
      </c>
      <c r="R63" s="18">
        <f>VLOOKUP(H63,'排出量原単位（AIJ-LCA）_電気設備抜粋_v102'!$A$2:$H$36,8,FALSE)</f>
        <v>3.0583187107553598</v>
      </c>
      <c r="S63" s="5" t="s">
        <v>438</v>
      </c>
      <c r="T63" s="12"/>
      <c r="U63" s="12">
        <v>0.01</v>
      </c>
      <c r="V63" s="41">
        <v>30</v>
      </c>
      <c r="W63" s="42">
        <v>1.069</v>
      </c>
      <c r="X63" s="43">
        <v>1.67E-2</v>
      </c>
      <c r="Y63" s="49" t="s">
        <v>300</v>
      </c>
      <c r="Z63" s="42" t="s">
        <v>525</v>
      </c>
      <c r="AA63" s="51" t="s">
        <v>693</v>
      </c>
      <c r="AB63" s="29"/>
    </row>
    <row r="64" spans="1:28" ht="19.5" customHeight="1" x14ac:dyDescent="0.2">
      <c r="A64" s="14">
        <v>2011301001</v>
      </c>
      <c r="B64" s="6" t="s">
        <v>20</v>
      </c>
      <c r="C64" s="6">
        <v>1</v>
      </c>
      <c r="D64" s="5" t="s">
        <v>63</v>
      </c>
      <c r="E64" s="5"/>
      <c r="F64" s="5"/>
      <c r="G64" s="5" t="s">
        <v>107</v>
      </c>
      <c r="H64" s="53">
        <v>317</v>
      </c>
      <c r="I64" s="327">
        <f>INT(VLOOKUP(H64,'排出量原単位（AIJ-LCA）_電気設備抜粋_v102'!$A$2:$F$36,2,FALSE)/10000)</f>
        <v>331</v>
      </c>
      <c r="J64" s="334">
        <f>VLOOKUP(H64,'排出量原単位（AIJ-LCA）_電気設備抜粋_v102'!$A$2:$F$36,2,FALSE)-I64*10000</f>
        <v>1031</v>
      </c>
      <c r="K64" s="14" t="str">
        <f>VLOOKUP(H64,'排出量原単位（AIJ-LCA）_電気設備抜粋_v102'!$A$2:$F$36,3,FALSE)</f>
        <v>開閉制御装置・配電盤</v>
      </c>
      <c r="L64" s="19">
        <f>VLOOKUP(H64,'排出量原単位（AIJ-LCA）_電気設備抜粋_v102'!$A$2:$F$36,4,FALSE)</f>
        <v>4.4370732077669182</v>
      </c>
      <c r="M64" s="18">
        <f>VLOOKUP(H64,'排出量原単位（AIJ-LCA）_電気設備抜粋_v102'!$A$2:$F$36,5,FALSE)</f>
        <v>4.8347511074304474</v>
      </c>
      <c r="N64" s="5"/>
      <c r="O64" s="5"/>
      <c r="P64" s="5" t="str">
        <f>VLOOKUP(H64,'排出量原単位（AIJ-LCA）_電気設備抜粋_v102'!$A$2:$F$36,6,FALSE)</f>
        <v>kg</v>
      </c>
      <c r="Q64" s="18">
        <f>VLOOKUP(H64,'排出量原単位（AIJ-LCA）_電気設備抜粋_v102'!$A$2:$H$36,7,FALSE)</f>
        <v>2.8067595850899987</v>
      </c>
      <c r="R64" s="18">
        <f>VLOOKUP(H64,'排出量原単位（AIJ-LCA）_電気設備抜粋_v102'!$A$2:$H$36,8,FALSE)</f>
        <v>3.0583187107553598</v>
      </c>
      <c r="S64" s="5"/>
      <c r="T64" s="12"/>
      <c r="U64" s="12">
        <v>0.01</v>
      </c>
      <c r="V64" s="41">
        <v>30</v>
      </c>
      <c r="W64" s="42">
        <v>1.0469999999999999</v>
      </c>
      <c r="X64" s="43">
        <v>3.3E-3</v>
      </c>
      <c r="Y64" s="49" t="s">
        <v>300</v>
      </c>
      <c r="Z64" s="42" t="s">
        <v>611</v>
      </c>
      <c r="AA64" s="51"/>
      <c r="AB64" s="27"/>
    </row>
    <row r="65" spans="1:28" ht="19.5" customHeight="1" x14ac:dyDescent="0.2">
      <c r="A65" s="14">
        <v>2011401001</v>
      </c>
      <c r="B65" s="6" t="s">
        <v>20</v>
      </c>
      <c r="C65" s="6">
        <v>1</v>
      </c>
      <c r="D65" s="5" t="s">
        <v>64</v>
      </c>
      <c r="E65" s="5"/>
      <c r="F65" s="5"/>
      <c r="G65" s="5" t="s">
        <v>108</v>
      </c>
      <c r="H65" s="53">
        <v>317</v>
      </c>
      <c r="I65" s="327">
        <f>INT(VLOOKUP(H65,'排出量原単位（AIJ-LCA）_電気設備抜粋_v102'!$A$2:$F$36,2,FALSE)/10000)</f>
        <v>331</v>
      </c>
      <c r="J65" s="334">
        <f>VLOOKUP(H65,'排出量原単位（AIJ-LCA）_電気設備抜粋_v102'!$A$2:$F$36,2,FALSE)-I65*10000</f>
        <v>1031</v>
      </c>
      <c r="K65" s="14" t="str">
        <f>VLOOKUP(H65,'排出量原単位（AIJ-LCA）_電気設備抜粋_v102'!$A$2:$F$36,3,FALSE)</f>
        <v>開閉制御装置・配電盤</v>
      </c>
      <c r="L65" s="19">
        <f>VLOOKUP(H65,'排出量原単位（AIJ-LCA）_電気設備抜粋_v102'!$A$2:$F$36,4,FALSE)</f>
        <v>4.4370732077669182</v>
      </c>
      <c r="M65" s="18">
        <f>VLOOKUP(H65,'排出量原単位（AIJ-LCA）_電気設備抜粋_v102'!$A$2:$F$36,5,FALSE)</f>
        <v>4.8347511074304474</v>
      </c>
      <c r="N65" s="5"/>
      <c r="O65" s="5"/>
      <c r="P65" s="5" t="str">
        <f>VLOOKUP(H65,'排出量原単位（AIJ-LCA）_電気設備抜粋_v102'!$A$2:$F$36,6,FALSE)</f>
        <v>kg</v>
      </c>
      <c r="Q65" s="18">
        <f>VLOOKUP(H65,'排出量原単位（AIJ-LCA）_電気設備抜粋_v102'!$A$2:$H$36,7,FALSE)</f>
        <v>2.8067595850899987</v>
      </c>
      <c r="R65" s="18">
        <f>VLOOKUP(H65,'排出量原単位（AIJ-LCA）_電気設備抜粋_v102'!$A$2:$H$36,8,FALSE)</f>
        <v>3.0583187107553598</v>
      </c>
      <c r="S65" s="5"/>
      <c r="T65" s="12"/>
      <c r="U65" s="12">
        <v>0</v>
      </c>
      <c r="V65" s="41">
        <v>20</v>
      </c>
      <c r="W65" s="42">
        <v>1.202</v>
      </c>
      <c r="X65" s="43">
        <v>5.5199999999999999E-2</v>
      </c>
      <c r="Y65" s="49" t="s">
        <v>328</v>
      </c>
      <c r="Z65" s="42" t="s">
        <v>526</v>
      </c>
      <c r="AA65" s="51" t="s">
        <v>691</v>
      </c>
      <c r="AB65" s="27"/>
    </row>
    <row r="66" spans="1:28" ht="19.5" customHeight="1" x14ac:dyDescent="0.2">
      <c r="A66" s="14">
        <v>2011503001</v>
      </c>
      <c r="B66" s="6" t="s">
        <v>20</v>
      </c>
      <c r="C66" s="6">
        <v>1</v>
      </c>
      <c r="D66" s="5" t="s">
        <v>65</v>
      </c>
      <c r="E66" s="5" t="s">
        <v>66</v>
      </c>
      <c r="F66" s="5" t="s">
        <v>495</v>
      </c>
      <c r="G66" s="5" t="s">
        <v>109</v>
      </c>
      <c r="H66" s="53">
        <v>320</v>
      </c>
      <c r="I66" s="327">
        <f>INT(VLOOKUP(H66,'排出量原単位（AIJ-LCA）_電気設備抜粋_v102'!$A$2:$F$36,2,FALSE)/10000)</f>
        <v>331</v>
      </c>
      <c r="J66" s="334">
        <f>VLOOKUP(H66,'排出量原単位（AIJ-LCA）_電気設備抜粋_v102'!$A$2:$F$36,2,FALSE)-I66*10000</f>
        <v>1099</v>
      </c>
      <c r="K66" s="14" t="str">
        <f>VLOOKUP(H66,'排出量原単位（AIJ-LCA）_電気設備抜粋_v102'!$A$2:$F$36,3,FALSE)</f>
        <v>その他の産業用電気機器</v>
      </c>
      <c r="L66" s="19">
        <f>VLOOKUP(H66,'排出量原単位（AIJ-LCA）_電気設備抜粋_v102'!$A$2:$F$36,4,FALSE)</f>
        <v>4.7906550621660298</v>
      </c>
      <c r="M66" s="18">
        <f>VLOOKUP(H66,'排出量原単位（AIJ-LCA）_電気設備抜粋_v102'!$A$2:$F$36,5,FALSE)</f>
        <v>5.2246730679946083</v>
      </c>
      <c r="N66" s="5"/>
      <c r="O66" s="5"/>
      <c r="P66" s="5" t="str">
        <f>VLOOKUP(H66,'排出量原単位（AIJ-LCA）_電気設備抜粋_v102'!$A$2:$F$36,6,FALSE)</f>
        <v>kg</v>
      </c>
      <c r="Q66" s="18">
        <f>VLOOKUP(H66,'排出量原単位（AIJ-LCA）_電気設備抜粋_v102'!$A$2:$H$36,7,FALSE)</f>
        <v>2.6317503511892664</v>
      </c>
      <c r="R66" s="18">
        <f>VLOOKUP(H66,'排出量原単位（AIJ-LCA）_電気設備抜粋_v102'!$A$2:$H$36,8,FALSE)</f>
        <v>2.8701785044250334</v>
      </c>
      <c r="S66" s="5"/>
      <c r="T66" s="12"/>
      <c r="U66" s="12">
        <v>0</v>
      </c>
      <c r="V66" s="41">
        <v>40</v>
      </c>
      <c r="W66" s="42">
        <v>1.36</v>
      </c>
      <c r="X66" s="43">
        <v>0</v>
      </c>
      <c r="Y66" s="49" t="s">
        <v>300</v>
      </c>
      <c r="Z66" s="42" t="s">
        <v>705</v>
      </c>
      <c r="AA66" s="51" t="s">
        <v>693</v>
      </c>
      <c r="AB66" s="27"/>
    </row>
    <row r="67" spans="1:28" ht="19.5" customHeight="1" x14ac:dyDescent="0.2">
      <c r="A67" s="14">
        <v>2011503002</v>
      </c>
      <c r="B67" s="6" t="s">
        <v>20</v>
      </c>
      <c r="C67" s="6">
        <v>1</v>
      </c>
      <c r="D67" s="5" t="s">
        <v>65</v>
      </c>
      <c r="E67" s="5" t="s">
        <v>66</v>
      </c>
      <c r="F67" s="5" t="s">
        <v>496</v>
      </c>
      <c r="G67" s="5" t="s">
        <v>109</v>
      </c>
      <c r="H67" s="53">
        <v>320</v>
      </c>
      <c r="I67" s="327">
        <f>INT(VLOOKUP(H67,'排出量原単位（AIJ-LCA）_電気設備抜粋_v102'!$A$2:$F$36,2,FALSE)/10000)</f>
        <v>331</v>
      </c>
      <c r="J67" s="334">
        <f>VLOOKUP(H67,'排出量原単位（AIJ-LCA）_電気設備抜粋_v102'!$A$2:$F$36,2,FALSE)-I67*10000</f>
        <v>1099</v>
      </c>
      <c r="K67" s="14" t="str">
        <f>VLOOKUP(H67,'排出量原単位（AIJ-LCA）_電気設備抜粋_v102'!$A$2:$F$36,3,FALSE)</f>
        <v>その他の産業用電気機器</v>
      </c>
      <c r="L67" s="19">
        <f>VLOOKUP(H67,'排出量原単位（AIJ-LCA）_電気設備抜粋_v102'!$A$2:$F$36,4,FALSE)</f>
        <v>4.7906550621660298</v>
      </c>
      <c r="M67" s="18">
        <f>VLOOKUP(H67,'排出量原単位（AIJ-LCA）_電気設備抜粋_v102'!$A$2:$F$36,5,FALSE)</f>
        <v>5.2246730679946083</v>
      </c>
      <c r="N67" s="5"/>
      <c r="O67" s="5"/>
      <c r="P67" s="5" t="str">
        <f>VLOOKUP(H67,'排出量原単位（AIJ-LCA）_電気設備抜粋_v102'!$A$2:$F$36,6,FALSE)</f>
        <v>kg</v>
      </c>
      <c r="Q67" s="18">
        <f>VLOOKUP(H67,'排出量原単位（AIJ-LCA）_電気設備抜粋_v102'!$A$2:$H$36,7,FALSE)</f>
        <v>2.6317503511892664</v>
      </c>
      <c r="R67" s="18">
        <f>VLOOKUP(H67,'排出量原単位（AIJ-LCA）_電気設備抜粋_v102'!$A$2:$H$36,8,FALSE)</f>
        <v>2.8701785044250334</v>
      </c>
      <c r="S67" s="5"/>
      <c r="T67" s="12"/>
      <c r="U67" s="12">
        <v>0</v>
      </c>
      <c r="V67" s="41">
        <v>40</v>
      </c>
      <c r="W67" s="42">
        <v>1.36</v>
      </c>
      <c r="X67" s="43">
        <v>0</v>
      </c>
      <c r="Y67" s="49" t="s">
        <v>300</v>
      </c>
      <c r="Z67" s="42" t="s">
        <v>705</v>
      </c>
      <c r="AA67" s="51" t="s">
        <v>691</v>
      </c>
      <c r="AB67" s="27"/>
    </row>
    <row r="68" spans="1:28" ht="19.5" customHeight="1" x14ac:dyDescent="0.2">
      <c r="A68" s="14">
        <v>2011602001</v>
      </c>
      <c r="B68" s="6" t="s">
        <v>20</v>
      </c>
      <c r="C68" s="6">
        <v>1</v>
      </c>
      <c r="D68" s="5" t="s">
        <v>67</v>
      </c>
      <c r="E68" s="5" t="s">
        <v>70</v>
      </c>
      <c r="F68" s="5" t="s">
        <v>290</v>
      </c>
      <c r="G68" s="5" t="s">
        <v>497</v>
      </c>
      <c r="H68" s="53">
        <v>260</v>
      </c>
      <c r="I68" s="327">
        <f>INT(VLOOKUP(H68,'排出量原単位（AIJ-LCA）_電気設備抜粋_v102'!$A$2:$F$36,2,FALSE)/10000)</f>
        <v>281</v>
      </c>
      <c r="J68" s="334">
        <f>VLOOKUP(H68,'排出量原単位（AIJ-LCA）_電気設備抜粋_v102'!$A$2:$F$36,2,FALSE)-I68*10000</f>
        <v>2011</v>
      </c>
      <c r="K68" s="14" t="str">
        <f>VLOOKUP(H68,'排出量原単位（AIJ-LCA）_電気設備抜粋_v102'!$A$2:$F$36,3,FALSE)</f>
        <v>建築用金属製品</v>
      </c>
      <c r="L68" s="19">
        <f>VLOOKUP(H68,'排出量原単位（AIJ-LCA）_電気設備抜粋_v102'!$A$2:$F$36,4,FALSE)</f>
        <v>2.8271334010962113</v>
      </c>
      <c r="M68" s="18">
        <f>VLOOKUP(H68,'排出量原単位（AIJ-LCA）_電気設備抜粋_v102'!$A$2:$F$36,5,FALSE)</f>
        <v>2.9681589627471392</v>
      </c>
      <c r="N68" s="5"/>
      <c r="O68" s="5"/>
      <c r="P68" s="5" t="str">
        <f>VLOOKUP(H68,'排出量原単位（AIJ-LCA）_電気設備抜粋_v102'!$A$2:$F$36,6,FALSE)</f>
        <v>kg</v>
      </c>
      <c r="Q68" s="18">
        <f>VLOOKUP(H68,'排出量原単位（AIJ-LCA）_電気設備抜粋_v102'!$A$2:$H$36,7,FALSE)</f>
        <v>4.0025117040087359</v>
      </c>
      <c r="R68" s="18">
        <f>VLOOKUP(H68,'排出量原単位（AIJ-LCA）_電気設備抜粋_v102'!$A$2:$H$36,8,FALSE)</f>
        <v>4.2021685227684662</v>
      </c>
      <c r="S68" s="5" t="s">
        <v>439</v>
      </c>
      <c r="T68" s="12"/>
      <c r="U68" s="12">
        <v>0.02</v>
      </c>
      <c r="V68" s="41">
        <v>40</v>
      </c>
      <c r="W68" s="42">
        <v>1.2835000000000001</v>
      </c>
      <c r="X68" s="43">
        <v>0</v>
      </c>
      <c r="Y68" s="44" t="s">
        <v>635</v>
      </c>
      <c r="Z68" s="42" t="s">
        <v>647</v>
      </c>
      <c r="AA68" s="51" t="s">
        <v>700</v>
      </c>
      <c r="AB68" s="27"/>
    </row>
    <row r="69" spans="1:28" ht="19.5" customHeight="1" x14ac:dyDescent="0.2">
      <c r="A69" s="14">
        <v>2011603001</v>
      </c>
      <c r="B69" s="6" t="s">
        <v>20</v>
      </c>
      <c r="C69" s="6">
        <v>1</v>
      </c>
      <c r="D69" s="5" t="s">
        <v>67</v>
      </c>
      <c r="E69" s="5" t="s">
        <v>499</v>
      </c>
      <c r="F69" s="5"/>
      <c r="G69" s="5" t="s">
        <v>498</v>
      </c>
      <c r="H69" s="53">
        <v>260</v>
      </c>
      <c r="I69" s="327">
        <f>INT(VLOOKUP(H69,'排出量原単位（AIJ-LCA）_電気設備抜粋_v102'!$A$2:$F$36,2,FALSE)/10000)</f>
        <v>281</v>
      </c>
      <c r="J69" s="334">
        <f>VLOOKUP(H69,'排出量原単位（AIJ-LCA）_電気設備抜粋_v102'!$A$2:$F$36,2,FALSE)-I69*10000</f>
        <v>2011</v>
      </c>
      <c r="K69" s="14" t="str">
        <f>VLOOKUP(H69,'排出量原単位（AIJ-LCA）_電気設備抜粋_v102'!$A$2:$F$36,3,FALSE)</f>
        <v>建築用金属製品</v>
      </c>
      <c r="L69" s="19">
        <f>VLOOKUP(H69,'排出量原単位（AIJ-LCA）_電気設備抜粋_v102'!$A$2:$F$36,4,FALSE)</f>
        <v>2.8271334010962113</v>
      </c>
      <c r="M69" s="18">
        <f>VLOOKUP(H69,'排出量原単位（AIJ-LCA）_電気設備抜粋_v102'!$A$2:$F$36,5,FALSE)</f>
        <v>2.9681589627471392</v>
      </c>
      <c r="N69" s="5"/>
      <c r="O69" s="5"/>
      <c r="P69" s="5" t="str">
        <f>VLOOKUP(H69,'排出量原単位（AIJ-LCA）_電気設備抜粋_v102'!$A$2:$F$36,6,FALSE)</f>
        <v>kg</v>
      </c>
      <c r="Q69" s="18">
        <f>VLOOKUP(H69,'排出量原単位（AIJ-LCA）_電気設備抜粋_v102'!$A$2:$H$36,7,FALSE)</f>
        <v>4.0025117040087359</v>
      </c>
      <c r="R69" s="18">
        <f>VLOOKUP(H69,'排出量原単位（AIJ-LCA）_電気設備抜粋_v102'!$A$2:$H$36,8,FALSE)</f>
        <v>4.2021685227684662</v>
      </c>
      <c r="S69" s="5" t="s">
        <v>439</v>
      </c>
      <c r="T69" s="12"/>
      <c r="U69" s="12">
        <v>0.02</v>
      </c>
      <c r="V69" s="41">
        <v>40</v>
      </c>
      <c r="W69" s="42">
        <v>1.129</v>
      </c>
      <c r="X69" s="43">
        <v>0</v>
      </c>
      <c r="Y69" s="44" t="s">
        <v>635</v>
      </c>
      <c r="Z69" s="42" t="s">
        <v>648</v>
      </c>
      <c r="AA69" s="51" t="s">
        <v>691</v>
      </c>
      <c r="AB69" s="27"/>
    </row>
    <row r="70" spans="1:28" ht="19.5" customHeight="1" x14ac:dyDescent="0.2">
      <c r="A70" s="14">
        <v>2011604001</v>
      </c>
      <c r="B70" s="6" t="s">
        <v>20</v>
      </c>
      <c r="C70" s="6">
        <v>1</v>
      </c>
      <c r="D70" s="5" t="s">
        <v>67</v>
      </c>
      <c r="E70" s="5" t="s">
        <v>616</v>
      </c>
      <c r="F70" s="5"/>
      <c r="G70" s="5" t="s">
        <v>289</v>
      </c>
      <c r="H70" s="53">
        <v>260</v>
      </c>
      <c r="I70" s="327">
        <f>INT(VLOOKUP(H70,'排出量原単位（AIJ-LCA）_電気設備抜粋_v102'!$A$2:$F$36,2,FALSE)/10000)</f>
        <v>281</v>
      </c>
      <c r="J70" s="334">
        <f>VLOOKUP(H70,'排出量原単位（AIJ-LCA）_電気設備抜粋_v102'!$A$2:$F$36,2,FALSE)-I70*10000</f>
        <v>2011</v>
      </c>
      <c r="K70" s="14" t="str">
        <f>VLOOKUP(H70,'排出量原単位（AIJ-LCA）_電気設備抜粋_v102'!$A$2:$F$36,3,FALSE)</f>
        <v>建築用金属製品</v>
      </c>
      <c r="L70" s="19">
        <f>VLOOKUP(H70,'排出量原単位（AIJ-LCA）_電気設備抜粋_v102'!$A$2:$F$36,4,FALSE)</f>
        <v>2.8271334010962113</v>
      </c>
      <c r="M70" s="18">
        <f>VLOOKUP(H70,'排出量原単位（AIJ-LCA）_電気設備抜粋_v102'!$A$2:$F$36,5,FALSE)</f>
        <v>2.9681589627471392</v>
      </c>
      <c r="N70" s="5"/>
      <c r="O70" s="5"/>
      <c r="P70" s="5" t="str">
        <f>VLOOKUP(H70,'排出量原単位（AIJ-LCA）_電気設備抜粋_v102'!$A$2:$F$36,6,FALSE)</f>
        <v>kg</v>
      </c>
      <c r="Q70" s="18">
        <f>VLOOKUP(H70,'排出量原単位（AIJ-LCA）_電気設備抜粋_v102'!$A$2:$H$36,7,FALSE)</f>
        <v>4.0025117040087359</v>
      </c>
      <c r="R70" s="18">
        <f>VLOOKUP(H70,'排出量原単位（AIJ-LCA）_電気設備抜粋_v102'!$A$2:$H$36,8,FALSE)</f>
        <v>4.2021685227684662</v>
      </c>
      <c r="S70" s="5" t="s">
        <v>439</v>
      </c>
      <c r="T70" s="12"/>
      <c r="U70" s="12">
        <v>0.1</v>
      </c>
      <c r="V70" s="41">
        <v>40</v>
      </c>
      <c r="W70" s="42">
        <v>1.4395</v>
      </c>
      <c r="X70" s="43">
        <v>0</v>
      </c>
      <c r="Y70" s="44" t="s">
        <v>635</v>
      </c>
      <c r="Z70" s="42" t="s">
        <v>649</v>
      </c>
      <c r="AA70" s="51" t="s">
        <v>691</v>
      </c>
      <c r="AB70" s="27"/>
    </row>
    <row r="71" spans="1:28" ht="19.5" customHeight="1" x14ac:dyDescent="0.2">
      <c r="A71" s="14">
        <v>2011701001</v>
      </c>
      <c r="B71" s="6" t="s">
        <v>20</v>
      </c>
      <c r="C71" s="6">
        <v>1</v>
      </c>
      <c r="D71" s="5" t="s">
        <v>68</v>
      </c>
      <c r="E71" s="5" t="s">
        <v>69</v>
      </c>
      <c r="F71" s="5"/>
      <c r="G71" s="5" t="s">
        <v>110</v>
      </c>
      <c r="H71" s="53">
        <v>317</v>
      </c>
      <c r="I71" s="327">
        <f>INT(VLOOKUP(H71,'排出量原単位（AIJ-LCA）_電気設備抜粋_v102'!$A$2:$F$36,2,FALSE)/10000)</f>
        <v>331</v>
      </c>
      <c r="J71" s="334">
        <f>VLOOKUP(H71,'排出量原単位（AIJ-LCA）_電気設備抜粋_v102'!$A$2:$F$36,2,FALSE)-I71*10000</f>
        <v>1031</v>
      </c>
      <c r="K71" s="14" t="str">
        <f>VLOOKUP(H71,'排出量原単位（AIJ-LCA）_電気設備抜粋_v102'!$A$2:$F$36,3,FALSE)</f>
        <v>開閉制御装置・配電盤</v>
      </c>
      <c r="L71" s="19">
        <f>VLOOKUP(H71,'排出量原単位（AIJ-LCA）_電気設備抜粋_v102'!$A$2:$F$36,4,FALSE)</f>
        <v>4.4370732077669182</v>
      </c>
      <c r="M71" s="18">
        <f>VLOOKUP(H71,'排出量原単位（AIJ-LCA）_電気設備抜粋_v102'!$A$2:$F$36,5,FALSE)</f>
        <v>4.8347511074304474</v>
      </c>
      <c r="N71" s="5"/>
      <c r="O71" s="5"/>
      <c r="P71" s="5" t="str">
        <f>VLOOKUP(H71,'排出量原単位（AIJ-LCA）_電気設備抜粋_v102'!$A$2:$F$36,6,FALSE)</f>
        <v>kg</v>
      </c>
      <c r="Q71" s="18">
        <f>VLOOKUP(H71,'排出量原単位（AIJ-LCA）_電気設備抜粋_v102'!$A$2:$H$36,7,FALSE)</f>
        <v>2.8067595850899987</v>
      </c>
      <c r="R71" s="18">
        <f>VLOOKUP(H71,'排出量原単位（AIJ-LCA）_電気設備抜粋_v102'!$A$2:$H$36,8,FALSE)</f>
        <v>3.0583187107553598</v>
      </c>
      <c r="S71" s="5" t="s">
        <v>440</v>
      </c>
      <c r="T71" s="12"/>
      <c r="U71" s="12">
        <v>0.02</v>
      </c>
      <c r="V71" s="41">
        <v>40</v>
      </c>
      <c r="W71" s="42">
        <v>1.048</v>
      </c>
      <c r="X71" s="43">
        <v>0</v>
      </c>
      <c r="Y71" s="44" t="s">
        <v>300</v>
      </c>
      <c r="Z71" s="42" t="s">
        <v>645</v>
      </c>
      <c r="AA71" s="51" t="s">
        <v>691</v>
      </c>
      <c r="AB71" s="27"/>
    </row>
    <row r="72" spans="1:28" ht="19.5" customHeight="1" x14ac:dyDescent="0.2">
      <c r="A72" s="14">
        <v>2011702001</v>
      </c>
      <c r="B72" s="6" t="s">
        <v>20</v>
      </c>
      <c r="C72" s="6">
        <v>1</v>
      </c>
      <c r="D72" s="5" t="s">
        <v>68</v>
      </c>
      <c r="E72" s="5" t="s">
        <v>292</v>
      </c>
      <c r="F72" s="5"/>
      <c r="G72" s="5" t="s">
        <v>291</v>
      </c>
      <c r="H72" s="53">
        <v>254</v>
      </c>
      <c r="I72" s="327">
        <f>INT(VLOOKUP(H72,'排出量原単位（AIJ-LCA）_電気設備抜粋_v102'!$A$2:$F$36,2,FALSE)/10000)</f>
        <v>272</v>
      </c>
      <c r="J72" s="334">
        <f>VLOOKUP(H72,'排出量原単位（AIJ-LCA）_電気設備抜粋_v102'!$A$2:$F$36,2,FALSE)-I72*10000</f>
        <v>9011</v>
      </c>
      <c r="K72" s="14" t="str">
        <f>VLOOKUP(H72,'排出量原単位（AIJ-LCA）_電気設備抜粋_v102'!$A$2:$F$36,3,FALSE)</f>
        <v>伸銅品</v>
      </c>
      <c r="L72" s="19">
        <f>VLOOKUP(H72,'排出量原単位（AIJ-LCA）_電気設備抜粋_v102'!$A$2:$F$36,4,FALSE)</f>
        <v>5.49</v>
      </c>
      <c r="M72" s="18">
        <f>VLOOKUP(H72,'排出量原単位（AIJ-LCA）_電気設備抜粋_v102'!$A$2:$F$36,5,FALSE)</f>
        <v>5.774</v>
      </c>
      <c r="N72" s="5"/>
      <c r="O72" s="5"/>
      <c r="P72" s="5" t="str">
        <f>VLOOKUP(H72,'排出量原単位（AIJ-LCA）_電気設備抜粋_v102'!$A$2:$F$36,6,FALSE)</f>
        <v>kg</v>
      </c>
      <c r="Q72" s="18">
        <f>VLOOKUP(H72,'排出量原単位（AIJ-LCA）_電気設備抜粋_v102'!$A$2:$H$36,7,FALSE)</f>
        <v>5.2627517167210236</v>
      </c>
      <c r="R72" s="18">
        <f>VLOOKUP(H72,'排出量原単位（AIJ-LCA）_電気設備抜粋_v102'!$A$2:$H$36,8,FALSE)</f>
        <v>5.5352696663157275</v>
      </c>
      <c r="S72" s="5" t="s">
        <v>473</v>
      </c>
      <c r="T72" s="12"/>
      <c r="U72" s="12">
        <v>0.02</v>
      </c>
      <c r="V72" s="41">
        <v>60</v>
      </c>
      <c r="W72" s="42">
        <v>1.466</v>
      </c>
      <c r="X72" s="43">
        <v>0</v>
      </c>
      <c r="Y72" s="44" t="s">
        <v>635</v>
      </c>
      <c r="Z72" s="42" t="s">
        <v>655</v>
      </c>
      <c r="AA72" s="51" t="s">
        <v>691</v>
      </c>
      <c r="AB72" s="27"/>
    </row>
    <row r="73" spans="1:28" ht="19.5" customHeight="1" x14ac:dyDescent="0.2">
      <c r="A73" s="14">
        <v>2011703001</v>
      </c>
      <c r="B73" s="6" t="s">
        <v>20</v>
      </c>
      <c r="C73" s="6">
        <v>1</v>
      </c>
      <c r="D73" s="5" t="s">
        <v>68</v>
      </c>
      <c r="E73" s="5" t="s">
        <v>71</v>
      </c>
      <c r="F73" s="5"/>
      <c r="G73" s="5" t="s">
        <v>111</v>
      </c>
      <c r="H73" s="53">
        <v>254</v>
      </c>
      <c r="I73" s="327">
        <f>INT(VLOOKUP(H73,'排出量原単位（AIJ-LCA）_電気設備抜粋_v102'!$A$2:$F$36,2,FALSE)/10000)</f>
        <v>272</v>
      </c>
      <c r="J73" s="334">
        <f>VLOOKUP(H73,'排出量原単位（AIJ-LCA）_電気設備抜粋_v102'!$A$2:$F$36,2,FALSE)-I73*10000</f>
        <v>9011</v>
      </c>
      <c r="K73" s="14" t="str">
        <f>VLOOKUP(H73,'排出量原単位（AIJ-LCA）_電気設備抜粋_v102'!$A$2:$F$36,3,FALSE)</f>
        <v>伸銅品</v>
      </c>
      <c r="L73" s="19">
        <f>VLOOKUP(H73,'排出量原単位（AIJ-LCA）_電気設備抜粋_v102'!$A$2:$F$36,4,FALSE)</f>
        <v>5.49</v>
      </c>
      <c r="M73" s="18">
        <f>VLOOKUP(H73,'排出量原単位（AIJ-LCA）_電気設備抜粋_v102'!$A$2:$F$36,5,FALSE)</f>
        <v>5.774</v>
      </c>
      <c r="N73" s="5"/>
      <c r="O73" s="5"/>
      <c r="P73" s="5" t="str">
        <f>VLOOKUP(H73,'排出量原単位（AIJ-LCA）_電気設備抜粋_v102'!$A$2:$F$36,6,FALSE)</f>
        <v>kg</v>
      </c>
      <c r="Q73" s="18">
        <f>VLOOKUP(H73,'排出量原単位（AIJ-LCA）_電気設備抜粋_v102'!$A$2:$H$36,7,FALSE)</f>
        <v>5.2627517167210236</v>
      </c>
      <c r="R73" s="18">
        <f>VLOOKUP(H73,'排出量原単位（AIJ-LCA）_電気設備抜粋_v102'!$A$2:$H$36,8,FALSE)</f>
        <v>5.5352696663157275</v>
      </c>
      <c r="S73" s="5" t="s">
        <v>473</v>
      </c>
      <c r="T73" s="12"/>
      <c r="U73" s="12">
        <v>0.02</v>
      </c>
      <c r="V73" s="41">
        <v>60</v>
      </c>
      <c r="W73" s="42">
        <v>1.2645</v>
      </c>
      <c r="X73" s="43">
        <v>0</v>
      </c>
      <c r="Y73" s="44" t="s">
        <v>635</v>
      </c>
      <c r="Z73" s="42" t="s">
        <v>656</v>
      </c>
      <c r="AA73" s="51" t="s">
        <v>691</v>
      </c>
      <c r="AB73" s="27"/>
    </row>
    <row r="74" spans="1:28" ht="19.5" customHeight="1" x14ac:dyDescent="0.2">
      <c r="A74" s="14">
        <v>2011703002</v>
      </c>
      <c r="B74" s="6" t="s">
        <v>20</v>
      </c>
      <c r="C74" s="6">
        <v>1</v>
      </c>
      <c r="D74" s="5" t="s">
        <v>68</v>
      </c>
      <c r="E74" s="5" t="s">
        <v>342</v>
      </c>
      <c r="F74" s="5"/>
      <c r="G74" s="5" t="s">
        <v>343</v>
      </c>
      <c r="H74" s="53">
        <v>260</v>
      </c>
      <c r="I74" s="327">
        <f>INT(VLOOKUP(H74,'排出量原単位（AIJ-LCA）_電気設備抜粋_v102'!$A$2:$F$36,2,FALSE)/10000)</f>
        <v>281</v>
      </c>
      <c r="J74" s="334">
        <f>VLOOKUP(H74,'排出量原単位（AIJ-LCA）_電気設備抜粋_v102'!$A$2:$F$36,2,FALSE)-I74*10000</f>
        <v>2011</v>
      </c>
      <c r="K74" s="14" t="str">
        <f>VLOOKUP(H74,'排出量原単位（AIJ-LCA）_電気設備抜粋_v102'!$A$2:$F$36,3,FALSE)</f>
        <v>建築用金属製品</v>
      </c>
      <c r="L74" s="19">
        <f>VLOOKUP(H74,'排出量原単位（AIJ-LCA）_電気設備抜粋_v102'!$A$2:$F$36,4,FALSE)</f>
        <v>2.8271334010962113</v>
      </c>
      <c r="M74" s="18">
        <f>VLOOKUP(H74,'排出量原単位（AIJ-LCA）_電気設備抜粋_v102'!$A$2:$F$36,5,FALSE)</f>
        <v>2.9681589627471392</v>
      </c>
      <c r="N74" s="5"/>
      <c r="O74" s="5"/>
      <c r="P74" s="5" t="str">
        <f>VLOOKUP(H74,'排出量原単位（AIJ-LCA）_電気設備抜粋_v102'!$A$2:$F$36,6,FALSE)</f>
        <v>kg</v>
      </c>
      <c r="Q74" s="18">
        <f>VLOOKUP(H74,'排出量原単位（AIJ-LCA）_電気設備抜粋_v102'!$A$2:$H$36,7,FALSE)</f>
        <v>4.0025117040087359</v>
      </c>
      <c r="R74" s="18">
        <f>VLOOKUP(H74,'排出量原単位（AIJ-LCA）_電気設備抜粋_v102'!$A$2:$H$36,8,FALSE)</f>
        <v>4.2021685227684662</v>
      </c>
      <c r="S74" s="5" t="s">
        <v>473</v>
      </c>
      <c r="T74" s="12"/>
      <c r="U74" s="12">
        <v>0.02</v>
      </c>
      <c r="V74" s="41">
        <v>60</v>
      </c>
      <c r="W74" s="42">
        <v>1.2645</v>
      </c>
      <c r="X74" s="43">
        <v>0</v>
      </c>
      <c r="Y74" s="44" t="s">
        <v>635</v>
      </c>
      <c r="Z74" s="42" t="s">
        <v>646</v>
      </c>
      <c r="AA74" s="51" t="s">
        <v>691</v>
      </c>
      <c r="AB74" s="27"/>
    </row>
    <row r="75" spans="1:28" ht="19.5" customHeight="1" x14ac:dyDescent="0.2">
      <c r="A75" s="14">
        <v>2011802001</v>
      </c>
      <c r="B75" s="6" t="s">
        <v>20</v>
      </c>
      <c r="C75" s="6">
        <v>1</v>
      </c>
      <c r="D75" s="5" t="s">
        <v>72</v>
      </c>
      <c r="E75" s="5" t="s">
        <v>73</v>
      </c>
      <c r="F75" s="5" t="s">
        <v>479</v>
      </c>
      <c r="G75" s="5" t="s">
        <v>477</v>
      </c>
      <c r="H75" s="53">
        <v>217</v>
      </c>
      <c r="I75" s="327">
        <f>INT(VLOOKUP(H75,'排出量原単位（AIJ-LCA）_電気設備抜粋_v102'!$A$2:$F$36,2,FALSE)/10000)</f>
        <v>252</v>
      </c>
      <c r="J75" s="334">
        <f>VLOOKUP(H75,'排出量原単位（AIJ-LCA）_電気設備抜粋_v102'!$A$2:$F$36,2,FALSE)-I75*10000</f>
        <v>1031</v>
      </c>
      <c r="K75" s="14" t="str">
        <f>VLOOKUP(H75,'排出量原単位（AIJ-LCA）_電気設備抜粋_v102'!$A$2:$F$36,3,FALSE)</f>
        <v>セメント製品</v>
      </c>
      <c r="L75" s="19">
        <f>VLOOKUP(H75,'排出量原単位（AIJ-LCA）_電気設備抜粋_v102'!$A$2:$F$36,4,FALSE)</f>
        <v>0.2334488216647006</v>
      </c>
      <c r="M75" s="18">
        <f>VLOOKUP(H75,'排出量原単位（AIJ-LCA）_電気設備抜粋_v102'!$A$2:$F$36,5,FALSE)</f>
        <v>0.24097299350411144</v>
      </c>
      <c r="N75" s="5"/>
      <c r="O75" s="5"/>
      <c r="P75" s="5" t="str">
        <f>VLOOKUP(H75,'排出量原単位（AIJ-LCA）_電気設備抜粋_v102'!$A$2:$F$36,6,FALSE)</f>
        <v>kg</v>
      </c>
      <c r="Q75" s="18">
        <f>VLOOKUP(H75,'排出量原単位（AIJ-LCA）_電気設備抜粋_v102'!$A$2:$H$36,7,FALSE)</f>
        <v>6.9456030602262553</v>
      </c>
      <c r="R75" s="18">
        <f>VLOOKUP(H75,'排出量原単位（AIJ-LCA）_電気設備抜粋_v102'!$A$2:$H$36,8,FALSE)</f>
        <v>7.1694633075422178</v>
      </c>
      <c r="S75" s="5" t="s">
        <v>441</v>
      </c>
      <c r="T75" s="12"/>
      <c r="U75" s="12">
        <v>0.02</v>
      </c>
      <c r="V75" s="41">
        <v>65</v>
      </c>
      <c r="W75" s="42">
        <v>1.107</v>
      </c>
      <c r="X75" s="43">
        <v>0</v>
      </c>
      <c r="Y75" s="49" t="s">
        <v>300</v>
      </c>
      <c r="Z75" s="42" t="s">
        <v>532</v>
      </c>
      <c r="AA75" s="51" t="s">
        <v>700</v>
      </c>
      <c r="AB75" s="27"/>
    </row>
    <row r="76" spans="1:28" ht="19.5" customHeight="1" x14ac:dyDescent="0.2">
      <c r="A76" s="14">
        <v>2011802002</v>
      </c>
      <c r="B76" s="6" t="s">
        <v>20</v>
      </c>
      <c r="C76" s="6">
        <v>1</v>
      </c>
      <c r="D76" s="5" t="s">
        <v>72</v>
      </c>
      <c r="E76" s="5" t="s">
        <v>73</v>
      </c>
      <c r="F76" s="5" t="s">
        <v>480</v>
      </c>
      <c r="G76" s="5" t="s">
        <v>477</v>
      </c>
      <c r="H76" s="53">
        <v>260</v>
      </c>
      <c r="I76" s="327">
        <f>INT(VLOOKUP(H76,'排出量原単位（AIJ-LCA）_電気設備抜粋_v102'!$A$2:$F$36,2,FALSE)/10000)</f>
        <v>281</v>
      </c>
      <c r="J76" s="334">
        <f>VLOOKUP(H76,'排出量原単位（AIJ-LCA）_電気設備抜粋_v102'!$A$2:$F$36,2,FALSE)-I76*10000</f>
        <v>2011</v>
      </c>
      <c r="K76" s="14" t="str">
        <f>VLOOKUP(H76,'排出量原単位（AIJ-LCA）_電気設備抜粋_v102'!$A$2:$F$36,3,FALSE)</f>
        <v>建築用金属製品</v>
      </c>
      <c r="L76" s="19">
        <f>VLOOKUP(H76,'排出量原単位（AIJ-LCA）_電気設備抜粋_v102'!$A$2:$F$36,4,FALSE)</f>
        <v>2.8271334010962113</v>
      </c>
      <c r="M76" s="18">
        <f>VLOOKUP(H76,'排出量原単位（AIJ-LCA）_電気設備抜粋_v102'!$A$2:$F$36,5,FALSE)</f>
        <v>2.9681589627471392</v>
      </c>
      <c r="N76" s="5"/>
      <c r="O76" s="5"/>
      <c r="P76" s="5" t="str">
        <f>VLOOKUP(H76,'排出量原単位（AIJ-LCA）_電気設備抜粋_v102'!$A$2:$F$36,6,FALSE)</f>
        <v>kg</v>
      </c>
      <c r="Q76" s="18">
        <f>VLOOKUP(H76,'排出量原単位（AIJ-LCA）_電気設備抜粋_v102'!$A$2:$H$36,7,FALSE)</f>
        <v>4.0025117040087359</v>
      </c>
      <c r="R76" s="18">
        <f>VLOOKUP(H76,'排出量原単位（AIJ-LCA）_電気設備抜粋_v102'!$A$2:$H$36,8,FALSE)</f>
        <v>4.2021685227684662</v>
      </c>
      <c r="S76" s="5"/>
      <c r="T76" s="12"/>
      <c r="U76" s="12">
        <v>0.02</v>
      </c>
      <c r="V76" s="41">
        <v>65</v>
      </c>
      <c r="W76" s="42">
        <v>1.107</v>
      </c>
      <c r="X76" s="43">
        <v>0</v>
      </c>
      <c r="Y76" s="49" t="s">
        <v>300</v>
      </c>
      <c r="Z76" s="42" t="s">
        <v>532</v>
      </c>
      <c r="AA76" s="51" t="s">
        <v>691</v>
      </c>
      <c r="AB76" s="27"/>
    </row>
    <row r="77" spans="1:28" ht="19.5" customHeight="1" x14ac:dyDescent="0.2">
      <c r="A77" s="14">
        <v>2011805001</v>
      </c>
      <c r="B77" s="6" t="s">
        <v>20</v>
      </c>
      <c r="C77" s="6">
        <v>1</v>
      </c>
      <c r="D77" s="5" t="s">
        <v>72</v>
      </c>
      <c r="E77" s="5" t="s">
        <v>76</v>
      </c>
      <c r="F77" s="5" t="s">
        <v>481</v>
      </c>
      <c r="G77" s="5" t="s">
        <v>478</v>
      </c>
      <c r="H77" s="53">
        <v>236</v>
      </c>
      <c r="I77" s="327">
        <f>INT(VLOOKUP(H77,'排出量原単位（AIJ-LCA）_電気設備抜粋_v102'!$A$2:$F$36,2,FALSE)/10000)</f>
        <v>262</v>
      </c>
      <c r="J77" s="334">
        <f>VLOOKUP(H77,'排出量原単位（AIJ-LCA）_電気設備抜粋_v102'!$A$2:$F$36,2,FALSE)-I77*10000</f>
        <v>2011</v>
      </c>
      <c r="K77" s="14" t="str">
        <f>VLOOKUP(H77,'排出量原単位（AIJ-LCA）_電気設備抜粋_v102'!$A$2:$F$36,3,FALSE)</f>
        <v>普通鋼鋼管</v>
      </c>
      <c r="L77" s="19">
        <f>VLOOKUP(H77,'排出量原単位（AIJ-LCA）_電気設備抜粋_v102'!$A$2:$F$36,4,FALSE)</f>
        <v>2.5299999999999998</v>
      </c>
      <c r="M77" s="18">
        <f>VLOOKUP(H77,'排出量原単位（AIJ-LCA）_電気設備抜粋_v102'!$A$2:$F$36,5,FALSE)</f>
        <v>2.5939999999999999</v>
      </c>
      <c r="N77" s="5"/>
      <c r="O77" s="5"/>
      <c r="P77" s="5" t="str">
        <f>VLOOKUP(H77,'排出量原単位（AIJ-LCA）_電気設備抜粋_v102'!$A$2:$F$36,6,FALSE)</f>
        <v>kg</v>
      </c>
      <c r="Q77" s="18">
        <f>VLOOKUP(H77,'排出量原単位（AIJ-LCA）_電気設備抜粋_v102'!$A$2:$H$36,7,FALSE)</f>
        <v>12.360462181630416</v>
      </c>
      <c r="R77" s="18">
        <f>VLOOKUP(H77,'排出量原単位（AIJ-LCA）_電気設備抜粋_v102'!$A$2:$H$36,8,FALSE)</f>
        <v>12.670941211888088</v>
      </c>
      <c r="S77" s="5" t="s">
        <v>427</v>
      </c>
      <c r="T77" s="12">
        <v>0.15</v>
      </c>
      <c r="U77" s="12">
        <v>0.02</v>
      </c>
      <c r="V77" s="41">
        <v>65</v>
      </c>
      <c r="W77" s="42">
        <v>1.325</v>
      </c>
      <c r="X77" s="43">
        <v>0</v>
      </c>
      <c r="Y77" s="49" t="s">
        <v>300</v>
      </c>
      <c r="Z77" s="42" t="s">
        <v>534</v>
      </c>
      <c r="AA77" s="51" t="s">
        <v>688</v>
      </c>
      <c r="AB77" s="27"/>
    </row>
    <row r="78" spans="1:28" ht="19.5" customHeight="1" x14ac:dyDescent="0.2">
      <c r="A78" s="14">
        <v>2011805002</v>
      </c>
      <c r="B78" s="6" t="s">
        <v>20</v>
      </c>
      <c r="C78" s="6">
        <v>1</v>
      </c>
      <c r="D78" s="5" t="s">
        <v>72</v>
      </c>
      <c r="E78" s="5" t="s">
        <v>76</v>
      </c>
      <c r="F78" s="5" t="s">
        <v>482</v>
      </c>
      <c r="G78" s="5" t="s">
        <v>478</v>
      </c>
      <c r="H78" s="53">
        <v>236</v>
      </c>
      <c r="I78" s="327">
        <f>INT(VLOOKUP(H78,'排出量原単位（AIJ-LCA）_電気設備抜粋_v102'!$A$2:$F$36,2,FALSE)/10000)</f>
        <v>262</v>
      </c>
      <c r="J78" s="334">
        <f>VLOOKUP(H78,'排出量原単位（AIJ-LCA）_電気設備抜粋_v102'!$A$2:$F$36,2,FALSE)-I78*10000</f>
        <v>2011</v>
      </c>
      <c r="K78" s="14" t="str">
        <f>VLOOKUP(H78,'排出量原単位（AIJ-LCA）_電気設備抜粋_v102'!$A$2:$F$36,3,FALSE)</f>
        <v>普通鋼鋼管</v>
      </c>
      <c r="L78" s="19">
        <f>VLOOKUP(H78,'排出量原単位（AIJ-LCA）_電気設備抜粋_v102'!$A$2:$F$36,4,FALSE)</f>
        <v>2.5299999999999998</v>
      </c>
      <c r="M78" s="18">
        <f>VLOOKUP(H78,'排出量原単位（AIJ-LCA）_電気設備抜粋_v102'!$A$2:$F$36,5,FALSE)</f>
        <v>2.5939999999999999</v>
      </c>
      <c r="N78" s="5"/>
      <c r="O78" s="5"/>
      <c r="P78" s="5" t="str">
        <f>VLOOKUP(H78,'排出量原単位（AIJ-LCA）_電気設備抜粋_v102'!$A$2:$F$36,6,FALSE)</f>
        <v>kg</v>
      </c>
      <c r="Q78" s="18">
        <f>VLOOKUP(H78,'排出量原単位（AIJ-LCA）_電気設備抜粋_v102'!$A$2:$H$36,7,FALSE)</f>
        <v>12.360462181630416</v>
      </c>
      <c r="R78" s="18">
        <f>VLOOKUP(H78,'排出量原単位（AIJ-LCA）_電気設備抜粋_v102'!$A$2:$H$36,8,FALSE)</f>
        <v>12.670941211888088</v>
      </c>
      <c r="S78" s="5" t="s">
        <v>427</v>
      </c>
      <c r="T78" s="12">
        <v>0.15</v>
      </c>
      <c r="U78" s="12">
        <v>0.02</v>
      </c>
      <c r="V78" s="41">
        <v>65</v>
      </c>
      <c r="W78" s="42">
        <v>1.325</v>
      </c>
      <c r="X78" s="43">
        <v>0</v>
      </c>
      <c r="Y78" s="49" t="s">
        <v>300</v>
      </c>
      <c r="Z78" s="42" t="s">
        <v>534</v>
      </c>
      <c r="AA78" s="51" t="s">
        <v>688</v>
      </c>
      <c r="AB78" s="27"/>
    </row>
    <row r="79" spans="1:28" ht="19.5" customHeight="1" x14ac:dyDescent="0.2">
      <c r="A79" s="14">
        <v>2011805003</v>
      </c>
      <c r="B79" s="6" t="s">
        <v>20</v>
      </c>
      <c r="C79" s="6">
        <v>1</v>
      </c>
      <c r="D79" s="5" t="s">
        <v>72</v>
      </c>
      <c r="E79" s="5" t="s">
        <v>76</v>
      </c>
      <c r="F79" s="25" t="s">
        <v>486</v>
      </c>
      <c r="G79" s="5" t="s">
        <v>478</v>
      </c>
      <c r="H79" s="53">
        <v>197</v>
      </c>
      <c r="I79" s="327">
        <f>INT(VLOOKUP(H79,'排出量原単位（AIJ-LCA）_電気設備抜粋_v102'!$A$2:$F$36,2,FALSE)/10000)</f>
        <v>221</v>
      </c>
      <c r="J79" s="334">
        <f>VLOOKUP(H79,'排出量原単位（AIJ-LCA）_電気設備抜粋_v102'!$A$2:$F$36,2,FALSE)-I79*10000</f>
        <v>1012</v>
      </c>
      <c r="K79" s="14" t="str">
        <f>VLOOKUP(H79,'排出量原単位（AIJ-LCA）_電気設備抜粋_v102'!$A$2:$F$36,3,FALSE)</f>
        <v>プラスチック板・管・棒</v>
      </c>
      <c r="L79" s="19">
        <f>VLOOKUP(H79,'排出量原単位（AIJ-LCA）_電気設備抜粋_v102'!$A$2:$F$36,4,FALSE)</f>
        <v>2.1214446486057872</v>
      </c>
      <c r="M79" s="18">
        <f>VLOOKUP(H79,'排出量原単位（AIJ-LCA）_電気設備抜粋_v102'!$A$2:$F$36,5,FALSE)</f>
        <v>2.4755013307179783</v>
      </c>
      <c r="N79" s="5"/>
      <c r="O79" s="5"/>
      <c r="P79" s="5" t="str">
        <f>VLOOKUP(H79,'排出量原単位（AIJ-LCA）_電気設備抜粋_v102'!$A$2:$F$36,6,FALSE)</f>
        <v>kg</v>
      </c>
      <c r="Q79" s="18">
        <f>VLOOKUP(H79,'排出量原単位（AIJ-LCA）_電気設備抜粋_v102'!$A$2:$H$36,7,FALSE)</f>
        <v>3.733387053772633</v>
      </c>
      <c r="R79" s="18">
        <f>VLOOKUP(H79,'排出量原単位（AIJ-LCA）_電気設備抜粋_v102'!$A$2:$H$36,8,FALSE)</f>
        <v>4.3564674787877538</v>
      </c>
      <c r="S79" s="5" t="s">
        <v>427</v>
      </c>
      <c r="T79" s="13">
        <v>0.3</v>
      </c>
      <c r="U79" s="13">
        <v>0.05</v>
      </c>
      <c r="V79" s="41">
        <v>65</v>
      </c>
      <c r="W79" s="42">
        <v>1.502</v>
      </c>
      <c r="X79" s="43">
        <v>0</v>
      </c>
      <c r="Y79" s="49" t="s">
        <v>300</v>
      </c>
      <c r="Z79" s="42" t="s">
        <v>533</v>
      </c>
      <c r="AA79" s="51" t="s">
        <v>688</v>
      </c>
      <c r="AB79" s="27"/>
    </row>
    <row r="80" spans="1:28" ht="19.5" customHeight="1" x14ac:dyDescent="0.2">
      <c r="A80" s="14">
        <v>2011805004</v>
      </c>
      <c r="B80" s="6" t="s">
        <v>20</v>
      </c>
      <c r="C80" s="6">
        <v>1</v>
      </c>
      <c r="D80" s="5" t="s">
        <v>72</v>
      </c>
      <c r="E80" s="5" t="s">
        <v>76</v>
      </c>
      <c r="F80" s="5" t="s">
        <v>483</v>
      </c>
      <c r="G80" s="5" t="s">
        <v>478</v>
      </c>
      <c r="H80" s="53">
        <v>197</v>
      </c>
      <c r="I80" s="327">
        <f>INT(VLOOKUP(H80,'排出量原単位（AIJ-LCA）_電気設備抜粋_v102'!$A$2:$F$36,2,FALSE)/10000)</f>
        <v>221</v>
      </c>
      <c r="J80" s="334">
        <f>VLOOKUP(H80,'排出量原単位（AIJ-LCA）_電気設備抜粋_v102'!$A$2:$F$36,2,FALSE)-I80*10000</f>
        <v>1012</v>
      </c>
      <c r="K80" s="14" t="str">
        <f>VLOOKUP(H80,'排出量原単位（AIJ-LCA）_電気設備抜粋_v102'!$A$2:$F$36,3,FALSE)</f>
        <v>プラスチック板・管・棒</v>
      </c>
      <c r="L80" s="19">
        <f>VLOOKUP(H80,'排出量原単位（AIJ-LCA）_電気設備抜粋_v102'!$A$2:$F$36,4,FALSE)</f>
        <v>2.1214446486057872</v>
      </c>
      <c r="M80" s="18">
        <f>VLOOKUP(H80,'排出量原単位（AIJ-LCA）_電気設備抜粋_v102'!$A$2:$F$36,5,FALSE)</f>
        <v>2.4755013307179783</v>
      </c>
      <c r="N80" s="5"/>
      <c r="O80" s="5"/>
      <c r="P80" s="5" t="str">
        <f>VLOOKUP(H80,'排出量原単位（AIJ-LCA）_電気設備抜粋_v102'!$A$2:$F$36,6,FALSE)</f>
        <v>kg</v>
      </c>
      <c r="Q80" s="18">
        <f>VLOOKUP(H80,'排出量原単位（AIJ-LCA）_電気設備抜粋_v102'!$A$2:$H$36,7,FALSE)</f>
        <v>3.733387053772633</v>
      </c>
      <c r="R80" s="18">
        <f>VLOOKUP(H80,'排出量原単位（AIJ-LCA）_電気設備抜粋_v102'!$A$2:$H$36,8,FALSE)</f>
        <v>4.3564674787877538</v>
      </c>
      <c r="S80" s="5" t="s">
        <v>427</v>
      </c>
      <c r="T80" s="12">
        <v>0.04</v>
      </c>
      <c r="U80" s="12">
        <v>0.04</v>
      </c>
      <c r="V80" s="41">
        <v>65</v>
      </c>
      <c r="W80" s="42">
        <v>1.502</v>
      </c>
      <c r="X80" s="43">
        <v>0</v>
      </c>
      <c r="Y80" s="49" t="s">
        <v>300</v>
      </c>
      <c r="Z80" s="42" t="s">
        <v>533</v>
      </c>
      <c r="AA80" s="51" t="s">
        <v>700</v>
      </c>
      <c r="AB80" s="27"/>
    </row>
    <row r="81" spans="1:28" ht="19.5" customHeight="1" thickBot="1" x14ac:dyDescent="0.25">
      <c r="A81" s="55">
        <v>2011806001</v>
      </c>
      <c r="B81" s="56" t="s">
        <v>20</v>
      </c>
      <c r="C81" s="56">
        <v>1</v>
      </c>
      <c r="D81" s="30" t="s">
        <v>72</v>
      </c>
      <c r="E81" s="30" t="s">
        <v>76</v>
      </c>
      <c r="F81" s="30" t="s">
        <v>80</v>
      </c>
      <c r="G81" s="30" t="s">
        <v>112</v>
      </c>
      <c r="H81" s="57">
        <v>217</v>
      </c>
      <c r="I81" s="328">
        <f>INT(VLOOKUP(H81,'排出量原単位（AIJ-LCA）_電気設備抜粋_v102'!$A$2:$F$36,2,FALSE)/10000)</f>
        <v>252</v>
      </c>
      <c r="J81" s="335">
        <f>VLOOKUP(H81,'排出量原単位（AIJ-LCA）_電気設備抜粋_v102'!$A$2:$F$36,2,FALSE)-I81*10000</f>
        <v>1031</v>
      </c>
      <c r="K81" s="55" t="str">
        <f>VLOOKUP(H81,'排出量原単位（AIJ-LCA）_電気設備抜粋_v102'!$A$2:$F$36,3,FALSE)</f>
        <v>セメント製品</v>
      </c>
      <c r="L81" s="58">
        <f>VLOOKUP(H81,'排出量原単位（AIJ-LCA）_電気設備抜粋_v102'!$A$2:$F$36,4,FALSE)</f>
        <v>0.2334488216647006</v>
      </c>
      <c r="M81" s="59">
        <f>VLOOKUP(H81,'排出量原単位（AIJ-LCA）_電気設備抜粋_v102'!$A$2:$F$36,5,FALSE)</f>
        <v>0.24097299350411144</v>
      </c>
      <c r="N81" s="30"/>
      <c r="O81" s="30"/>
      <c r="P81" s="30" t="str">
        <f>VLOOKUP(H81,'排出量原単位（AIJ-LCA）_電気設備抜粋_v102'!$A$2:$F$36,6,FALSE)</f>
        <v>kg</v>
      </c>
      <c r="Q81" s="59">
        <f>VLOOKUP(H81,'排出量原単位（AIJ-LCA）_電気設備抜粋_v102'!$A$2:$H$36,7,FALSE)</f>
        <v>6.9456030602262553</v>
      </c>
      <c r="R81" s="59">
        <f>VLOOKUP(H81,'排出量原単位（AIJ-LCA）_電気設備抜粋_v102'!$A$2:$H$36,8,FALSE)</f>
        <v>7.1694633075422178</v>
      </c>
      <c r="S81" s="30"/>
      <c r="T81" s="60"/>
      <c r="U81" s="60">
        <v>0</v>
      </c>
      <c r="V81" s="61">
        <v>65</v>
      </c>
      <c r="W81" s="62">
        <v>1.127</v>
      </c>
      <c r="X81" s="63">
        <v>0</v>
      </c>
      <c r="Y81" s="64" t="s">
        <v>300</v>
      </c>
      <c r="Z81" s="62" t="s">
        <v>535</v>
      </c>
      <c r="AA81" s="65" t="s">
        <v>690</v>
      </c>
      <c r="AB81" s="27"/>
    </row>
    <row r="82" spans="1:28" ht="19.5" customHeight="1" x14ac:dyDescent="0.2">
      <c r="A82" s="77">
        <v>3010103001</v>
      </c>
      <c r="B82" s="67" t="s">
        <v>82</v>
      </c>
      <c r="C82" s="67">
        <v>1</v>
      </c>
      <c r="D82" s="68" t="s">
        <v>83</v>
      </c>
      <c r="E82" s="68" t="s">
        <v>84</v>
      </c>
      <c r="F82" s="68" t="s">
        <v>344</v>
      </c>
      <c r="G82" s="68" t="s">
        <v>113</v>
      </c>
      <c r="H82" s="78">
        <v>317</v>
      </c>
      <c r="I82" s="329">
        <f>INT(VLOOKUP(H82,'排出量原単位（AIJ-LCA）_電気設備抜粋_v102'!$A$2:$F$36,2,FALSE)/10000)</f>
        <v>331</v>
      </c>
      <c r="J82" s="336">
        <f>VLOOKUP(H82,'排出量原単位（AIJ-LCA）_電気設備抜粋_v102'!$A$2:$F$36,2,FALSE)-I82*10000</f>
        <v>1031</v>
      </c>
      <c r="K82" s="77" t="str">
        <f>VLOOKUP(H82,'排出量原単位（AIJ-LCA）_電気設備抜粋_v102'!$A$2:$F$36,3,FALSE)</f>
        <v>開閉制御装置・配電盤</v>
      </c>
      <c r="L82" s="79">
        <f>VLOOKUP(H82,'排出量原単位（AIJ-LCA）_電気設備抜粋_v102'!$A$2:$F$36,4,FALSE)</f>
        <v>4.4370732077669182</v>
      </c>
      <c r="M82" s="70">
        <f>VLOOKUP(H82,'排出量原単位（AIJ-LCA）_電気設備抜粋_v102'!$A$2:$F$36,5,FALSE)</f>
        <v>4.8347511074304474</v>
      </c>
      <c r="N82" s="68"/>
      <c r="O82" s="68"/>
      <c r="P82" s="68" t="str">
        <f>VLOOKUP(H82,'排出量原単位（AIJ-LCA）_電気設備抜粋_v102'!$A$2:$F$36,6,FALSE)</f>
        <v>kg</v>
      </c>
      <c r="Q82" s="70">
        <f>VLOOKUP(H82,'排出量原単位（AIJ-LCA）_電気設備抜粋_v102'!$A$2:$H$36,7,FALSE)</f>
        <v>2.8067595850899987</v>
      </c>
      <c r="R82" s="70">
        <f>VLOOKUP(H82,'排出量原単位（AIJ-LCA）_電気設備抜粋_v102'!$A$2:$H$36,8,FALSE)</f>
        <v>3.0583187107553598</v>
      </c>
      <c r="S82" s="68" t="s">
        <v>442</v>
      </c>
      <c r="T82" s="71"/>
      <c r="U82" s="71">
        <v>2E-3</v>
      </c>
      <c r="V82" s="72">
        <v>30</v>
      </c>
      <c r="W82" s="73">
        <v>1.1317999999999999</v>
      </c>
      <c r="X82" s="74">
        <v>2.5000000000000001E-3</v>
      </c>
      <c r="Y82" s="80" t="s">
        <v>635</v>
      </c>
      <c r="Z82" s="73" t="s">
        <v>650</v>
      </c>
      <c r="AA82" s="76" t="s">
        <v>689</v>
      </c>
      <c r="AB82" s="27"/>
    </row>
    <row r="83" spans="1:28" ht="19.5" customHeight="1" x14ac:dyDescent="0.2">
      <c r="A83" s="14">
        <v>3010103002</v>
      </c>
      <c r="B83" s="6" t="s">
        <v>82</v>
      </c>
      <c r="C83" s="6">
        <v>1</v>
      </c>
      <c r="D83" s="5" t="s">
        <v>83</v>
      </c>
      <c r="E83" s="5" t="s">
        <v>84</v>
      </c>
      <c r="F83" s="5" t="s">
        <v>345</v>
      </c>
      <c r="G83" s="5" t="s">
        <v>113</v>
      </c>
      <c r="H83" s="53">
        <v>317</v>
      </c>
      <c r="I83" s="327">
        <f>INT(VLOOKUP(H83,'排出量原単位（AIJ-LCA）_電気設備抜粋_v102'!$A$2:$F$36,2,FALSE)/10000)</f>
        <v>331</v>
      </c>
      <c r="J83" s="334">
        <f>VLOOKUP(H83,'排出量原単位（AIJ-LCA）_電気設備抜粋_v102'!$A$2:$F$36,2,FALSE)-I83*10000</f>
        <v>1031</v>
      </c>
      <c r="K83" s="14" t="str">
        <f>VLOOKUP(H83,'排出量原単位（AIJ-LCA）_電気設備抜粋_v102'!$A$2:$F$36,3,FALSE)</f>
        <v>開閉制御装置・配電盤</v>
      </c>
      <c r="L83" s="19">
        <f>VLOOKUP(H83,'排出量原単位（AIJ-LCA）_電気設備抜粋_v102'!$A$2:$F$36,4,FALSE)</f>
        <v>4.4370732077669182</v>
      </c>
      <c r="M83" s="18">
        <f>VLOOKUP(H83,'排出量原単位（AIJ-LCA）_電気設備抜粋_v102'!$A$2:$F$36,5,FALSE)</f>
        <v>4.8347511074304474</v>
      </c>
      <c r="N83" s="5"/>
      <c r="O83" s="5"/>
      <c r="P83" s="5" t="str">
        <f>VLOOKUP(H83,'排出量原単位（AIJ-LCA）_電気設備抜粋_v102'!$A$2:$F$36,6,FALSE)</f>
        <v>kg</v>
      </c>
      <c r="Q83" s="18">
        <f>VLOOKUP(H83,'排出量原単位（AIJ-LCA）_電気設備抜粋_v102'!$A$2:$H$36,7,FALSE)</f>
        <v>2.8067595850899987</v>
      </c>
      <c r="R83" s="18">
        <f>VLOOKUP(H83,'排出量原単位（AIJ-LCA）_電気設備抜粋_v102'!$A$2:$H$36,8,FALSE)</f>
        <v>3.0583187107553598</v>
      </c>
      <c r="S83" s="5" t="s">
        <v>442</v>
      </c>
      <c r="T83" s="12"/>
      <c r="U83" s="12">
        <v>2E-3</v>
      </c>
      <c r="V83" s="41">
        <v>30</v>
      </c>
      <c r="W83" s="42">
        <v>1.1317999999999999</v>
      </c>
      <c r="X83" s="43">
        <v>2.5000000000000001E-3</v>
      </c>
      <c r="Y83" s="44" t="s">
        <v>635</v>
      </c>
      <c r="Z83" s="42" t="s">
        <v>650</v>
      </c>
      <c r="AA83" s="51" t="s">
        <v>689</v>
      </c>
      <c r="AB83" s="27"/>
    </row>
    <row r="84" spans="1:28" ht="19.5" customHeight="1" x14ac:dyDescent="0.2">
      <c r="A84" s="14">
        <v>3010106001</v>
      </c>
      <c r="B84" s="6" t="s">
        <v>82</v>
      </c>
      <c r="C84" s="6">
        <v>1</v>
      </c>
      <c r="D84" s="5" t="s">
        <v>83</v>
      </c>
      <c r="E84" s="5" t="s">
        <v>85</v>
      </c>
      <c r="F84" s="5" t="s">
        <v>87</v>
      </c>
      <c r="G84" s="5" t="s">
        <v>114</v>
      </c>
      <c r="H84" s="53">
        <v>316</v>
      </c>
      <c r="I84" s="327">
        <f>INT(VLOOKUP(H84,'排出量原単位（AIJ-LCA）_電気設備抜粋_v102'!$A$2:$F$36,2,FALSE)/10000)</f>
        <v>331</v>
      </c>
      <c r="J84" s="334">
        <f>VLOOKUP(H84,'排出量原単位（AIJ-LCA）_電気設備抜粋_v102'!$A$2:$F$36,2,FALSE)-I84*10000</f>
        <v>1021</v>
      </c>
      <c r="K84" s="14" t="str">
        <f>VLOOKUP(H84,'排出量原単位（AIJ-LCA）_電気設備抜粋_v102'!$A$2:$F$36,3,FALSE)</f>
        <v>変圧器・変成器</v>
      </c>
      <c r="L84" s="19">
        <f>VLOOKUP(H84,'排出量原単位（AIJ-LCA）_電気設備抜粋_v102'!$A$2:$F$36,4,FALSE)</f>
        <v>4.4070478967548423</v>
      </c>
      <c r="M84" s="18">
        <f>VLOOKUP(H84,'排出量原単位（AIJ-LCA）_電気設備抜粋_v102'!$A$2:$F$36,5,FALSE)</f>
        <v>4.6498025011632285</v>
      </c>
      <c r="N84" s="5"/>
      <c r="O84" s="5"/>
      <c r="P84" s="5" t="str">
        <f>VLOOKUP(H84,'排出量原単位（AIJ-LCA）_電気設備抜粋_v102'!$A$2:$F$36,6,FALSE)</f>
        <v>kg</v>
      </c>
      <c r="Q84" s="18">
        <f>VLOOKUP(H84,'排出量原単位（AIJ-LCA）_電気設備抜粋_v102'!$A$2:$H$36,7,FALSE)</f>
        <v>3.4957598817906472</v>
      </c>
      <c r="R84" s="18">
        <f>VLOOKUP(H84,'排出量原単位（AIJ-LCA）_電気設備抜粋_v102'!$A$2:$H$36,8,FALSE)</f>
        <v>3.6883177634137776</v>
      </c>
      <c r="S84" s="5" t="s">
        <v>443</v>
      </c>
      <c r="T84" s="12"/>
      <c r="U84" s="12">
        <v>2E-3</v>
      </c>
      <c r="V84" s="41">
        <v>30</v>
      </c>
      <c r="W84" s="42">
        <v>1.159</v>
      </c>
      <c r="X84" s="43">
        <v>1.26E-2</v>
      </c>
      <c r="Y84" s="49" t="s">
        <v>300</v>
      </c>
      <c r="Z84" s="42" t="s">
        <v>545</v>
      </c>
      <c r="AA84" s="51" t="s">
        <v>690</v>
      </c>
      <c r="AB84" s="29"/>
    </row>
    <row r="85" spans="1:28" ht="19.5" customHeight="1" x14ac:dyDescent="0.2">
      <c r="A85" s="14">
        <v>3010106002</v>
      </c>
      <c r="B85" s="6" t="s">
        <v>82</v>
      </c>
      <c r="C85" s="6">
        <v>1</v>
      </c>
      <c r="D85" s="5" t="s">
        <v>83</v>
      </c>
      <c r="E85" s="5" t="s">
        <v>85</v>
      </c>
      <c r="F85" s="5" t="s">
        <v>86</v>
      </c>
      <c r="G85" s="5" t="s">
        <v>114</v>
      </c>
      <c r="H85" s="53">
        <v>316</v>
      </c>
      <c r="I85" s="327">
        <f>INT(VLOOKUP(H85,'排出量原単位（AIJ-LCA）_電気設備抜粋_v102'!$A$2:$F$36,2,FALSE)/10000)</f>
        <v>331</v>
      </c>
      <c r="J85" s="334">
        <f>VLOOKUP(H85,'排出量原単位（AIJ-LCA）_電気設備抜粋_v102'!$A$2:$F$36,2,FALSE)-I85*10000</f>
        <v>1021</v>
      </c>
      <c r="K85" s="14" t="str">
        <f>VLOOKUP(H85,'排出量原単位（AIJ-LCA）_電気設備抜粋_v102'!$A$2:$F$36,3,FALSE)</f>
        <v>変圧器・変成器</v>
      </c>
      <c r="L85" s="19">
        <f>VLOOKUP(H85,'排出量原単位（AIJ-LCA）_電気設備抜粋_v102'!$A$2:$F$36,4,FALSE)</f>
        <v>4.4070478967548423</v>
      </c>
      <c r="M85" s="18">
        <f>VLOOKUP(H85,'排出量原単位（AIJ-LCA）_電気設備抜粋_v102'!$A$2:$F$36,5,FALSE)</f>
        <v>4.6498025011632285</v>
      </c>
      <c r="N85" s="5"/>
      <c r="O85" s="5"/>
      <c r="P85" s="5" t="str">
        <f>VLOOKUP(H85,'排出量原単位（AIJ-LCA）_電気設備抜粋_v102'!$A$2:$F$36,6,FALSE)</f>
        <v>kg</v>
      </c>
      <c r="Q85" s="18">
        <f>VLOOKUP(H85,'排出量原単位（AIJ-LCA）_電気設備抜粋_v102'!$A$2:$H$36,7,FALSE)</f>
        <v>3.4957598817906472</v>
      </c>
      <c r="R85" s="18">
        <f>VLOOKUP(H85,'排出量原単位（AIJ-LCA）_電気設備抜粋_v102'!$A$2:$H$36,8,FALSE)</f>
        <v>3.6883177634137776</v>
      </c>
      <c r="S85" s="5" t="s">
        <v>443</v>
      </c>
      <c r="T85" s="12"/>
      <c r="U85" s="12">
        <v>2E-3</v>
      </c>
      <c r="V85" s="41">
        <v>30</v>
      </c>
      <c r="W85" s="42">
        <v>1.0716000000000001</v>
      </c>
      <c r="X85" s="43">
        <v>2.3E-3</v>
      </c>
      <c r="Y85" s="49" t="s">
        <v>300</v>
      </c>
      <c r="Z85" s="42" t="s">
        <v>546</v>
      </c>
      <c r="AA85" s="51" t="s">
        <v>690</v>
      </c>
      <c r="AB85" s="29"/>
    </row>
    <row r="86" spans="1:28" ht="19.5" customHeight="1" x14ac:dyDescent="0.2">
      <c r="A86" s="14">
        <v>3010106003</v>
      </c>
      <c r="B86" s="6" t="s">
        <v>82</v>
      </c>
      <c r="C86" s="6">
        <v>1</v>
      </c>
      <c r="D86" s="5" t="s">
        <v>83</v>
      </c>
      <c r="E86" s="5" t="s">
        <v>85</v>
      </c>
      <c r="F86" s="5" t="s">
        <v>617</v>
      </c>
      <c r="G86" s="5" t="s">
        <v>114</v>
      </c>
      <c r="H86" s="53">
        <v>316</v>
      </c>
      <c r="I86" s="327">
        <f>INT(VLOOKUP(H86,'排出量原単位（AIJ-LCA）_電気設備抜粋_v102'!$A$2:$F$36,2,FALSE)/10000)</f>
        <v>331</v>
      </c>
      <c r="J86" s="334">
        <f>VLOOKUP(H86,'排出量原単位（AIJ-LCA）_電気設備抜粋_v102'!$A$2:$F$36,2,FALSE)-I86*10000</f>
        <v>1021</v>
      </c>
      <c r="K86" s="14" t="str">
        <f>VLOOKUP(H86,'排出量原単位（AIJ-LCA）_電気設備抜粋_v102'!$A$2:$F$36,3,FALSE)</f>
        <v>変圧器・変成器</v>
      </c>
      <c r="L86" s="19">
        <f>VLOOKUP(H86,'排出量原単位（AIJ-LCA）_電気設備抜粋_v102'!$A$2:$F$36,4,FALSE)</f>
        <v>4.4070478967548423</v>
      </c>
      <c r="M86" s="18">
        <f>VLOOKUP(H86,'排出量原単位（AIJ-LCA）_電気設備抜粋_v102'!$A$2:$F$36,5,FALSE)</f>
        <v>4.6498025011632285</v>
      </c>
      <c r="N86" s="5"/>
      <c r="O86" s="5"/>
      <c r="P86" s="5" t="str">
        <f>VLOOKUP(H86,'排出量原単位（AIJ-LCA）_電気設備抜粋_v102'!$A$2:$F$36,6,FALSE)</f>
        <v>kg</v>
      </c>
      <c r="Q86" s="18">
        <f>VLOOKUP(H86,'排出量原単位（AIJ-LCA）_電気設備抜粋_v102'!$A$2:$H$36,7,FALSE)</f>
        <v>3.4957598817906472</v>
      </c>
      <c r="R86" s="18">
        <f>VLOOKUP(H86,'排出量原単位（AIJ-LCA）_電気設備抜粋_v102'!$A$2:$H$36,8,FALSE)</f>
        <v>3.6883177634137776</v>
      </c>
      <c r="S86" s="5" t="s">
        <v>443</v>
      </c>
      <c r="T86" s="12"/>
      <c r="U86" s="12">
        <v>2E-3</v>
      </c>
      <c r="V86" s="41">
        <v>30</v>
      </c>
      <c r="W86" s="42">
        <v>1.159</v>
      </c>
      <c r="X86" s="43">
        <v>1.26E-2</v>
      </c>
      <c r="Y86" s="49" t="s">
        <v>300</v>
      </c>
      <c r="Z86" s="42" t="s">
        <v>643</v>
      </c>
      <c r="AA86" s="51" t="s">
        <v>690</v>
      </c>
      <c r="AB86" s="29"/>
    </row>
    <row r="87" spans="1:28" ht="19.5" customHeight="1" x14ac:dyDescent="0.2">
      <c r="A87" s="14">
        <v>3010106004</v>
      </c>
      <c r="B87" s="6" t="s">
        <v>82</v>
      </c>
      <c r="C87" s="6">
        <v>1</v>
      </c>
      <c r="D87" s="5" t="s">
        <v>83</v>
      </c>
      <c r="E87" s="5" t="s">
        <v>85</v>
      </c>
      <c r="F87" s="5" t="s">
        <v>618</v>
      </c>
      <c r="G87" s="5" t="s">
        <v>114</v>
      </c>
      <c r="H87" s="53">
        <v>316</v>
      </c>
      <c r="I87" s="327">
        <f>INT(VLOOKUP(H87,'排出量原単位（AIJ-LCA）_電気設備抜粋_v102'!$A$2:$F$36,2,FALSE)/10000)</f>
        <v>331</v>
      </c>
      <c r="J87" s="334">
        <f>VLOOKUP(H87,'排出量原単位（AIJ-LCA）_電気設備抜粋_v102'!$A$2:$F$36,2,FALSE)-I87*10000</f>
        <v>1021</v>
      </c>
      <c r="K87" s="14" t="str">
        <f>VLOOKUP(H87,'排出量原単位（AIJ-LCA）_電気設備抜粋_v102'!$A$2:$F$36,3,FALSE)</f>
        <v>変圧器・変成器</v>
      </c>
      <c r="L87" s="19">
        <f>VLOOKUP(H87,'排出量原単位（AIJ-LCA）_電気設備抜粋_v102'!$A$2:$F$36,4,FALSE)</f>
        <v>4.4070478967548423</v>
      </c>
      <c r="M87" s="18">
        <f>VLOOKUP(H87,'排出量原単位（AIJ-LCA）_電気設備抜粋_v102'!$A$2:$F$36,5,FALSE)</f>
        <v>4.6498025011632285</v>
      </c>
      <c r="N87" s="5"/>
      <c r="O87" s="5"/>
      <c r="P87" s="5" t="str">
        <f>VLOOKUP(H87,'排出量原単位（AIJ-LCA）_電気設備抜粋_v102'!$A$2:$F$36,6,FALSE)</f>
        <v>kg</v>
      </c>
      <c r="Q87" s="18">
        <f>VLOOKUP(H87,'排出量原単位（AIJ-LCA）_電気設備抜粋_v102'!$A$2:$H$36,7,FALSE)</f>
        <v>3.4957598817906472</v>
      </c>
      <c r="R87" s="18">
        <f>VLOOKUP(H87,'排出量原単位（AIJ-LCA）_電気設備抜粋_v102'!$A$2:$H$36,8,FALSE)</f>
        <v>3.6883177634137776</v>
      </c>
      <c r="S87" s="5" t="s">
        <v>443</v>
      </c>
      <c r="T87" s="12"/>
      <c r="U87" s="12">
        <v>2E-3</v>
      </c>
      <c r="V87" s="41">
        <v>30</v>
      </c>
      <c r="W87" s="42">
        <v>1.0716000000000001</v>
      </c>
      <c r="X87" s="43">
        <v>2.3E-3</v>
      </c>
      <c r="Y87" s="49" t="s">
        <v>300</v>
      </c>
      <c r="Z87" s="42" t="s">
        <v>644</v>
      </c>
      <c r="AA87" s="51" t="s">
        <v>690</v>
      </c>
      <c r="AB87" s="29"/>
    </row>
    <row r="88" spans="1:28" ht="19.5" customHeight="1" x14ac:dyDescent="0.2">
      <c r="A88" s="14">
        <v>3010106005</v>
      </c>
      <c r="B88" s="6" t="s">
        <v>82</v>
      </c>
      <c r="C88" s="6">
        <v>1</v>
      </c>
      <c r="D88" s="5" t="s">
        <v>83</v>
      </c>
      <c r="E88" s="5" t="s">
        <v>85</v>
      </c>
      <c r="F88" s="5" t="s">
        <v>619</v>
      </c>
      <c r="G88" s="5" t="s">
        <v>115</v>
      </c>
      <c r="H88" s="53">
        <v>320</v>
      </c>
      <c r="I88" s="327">
        <f>INT(VLOOKUP(H88,'排出量原単位（AIJ-LCA）_電気設備抜粋_v102'!$A$2:$F$36,2,FALSE)/10000)</f>
        <v>331</v>
      </c>
      <c r="J88" s="334">
        <f>VLOOKUP(H88,'排出量原単位（AIJ-LCA）_電気設備抜粋_v102'!$A$2:$F$36,2,FALSE)-I88*10000</f>
        <v>1099</v>
      </c>
      <c r="K88" s="14" t="str">
        <f>VLOOKUP(H88,'排出量原単位（AIJ-LCA）_電気設備抜粋_v102'!$A$2:$F$36,3,FALSE)</f>
        <v>その他の産業用電気機器</v>
      </c>
      <c r="L88" s="19">
        <f>VLOOKUP(H88,'排出量原単位（AIJ-LCA）_電気設備抜粋_v102'!$A$2:$F$36,4,FALSE)</f>
        <v>4.7906550621660298</v>
      </c>
      <c r="M88" s="18">
        <f>VLOOKUP(H88,'排出量原単位（AIJ-LCA）_電気設備抜粋_v102'!$A$2:$F$36,5,FALSE)</f>
        <v>5.2246730679946083</v>
      </c>
      <c r="N88" s="5"/>
      <c r="O88" s="5"/>
      <c r="P88" s="5" t="str">
        <f>VLOOKUP(H88,'排出量原単位（AIJ-LCA）_電気設備抜粋_v102'!$A$2:$F$36,6,FALSE)</f>
        <v>kg</v>
      </c>
      <c r="Q88" s="18">
        <f>VLOOKUP(H88,'排出量原単位（AIJ-LCA）_電気設備抜粋_v102'!$A$2:$H$36,7,FALSE)</f>
        <v>2.6317503511892664</v>
      </c>
      <c r="R88" s="18">
        <f>VLOOKUP(H88,'排出量原単位（AIJ-LCA）_電気設備抜粋_v102'!$A$2:$H$36,8,FALSE)</f>
        <v>2.8701785044250334</v>
      </c>
      <c r="S88" s="5" t="s">
        <v>444</v>
      </c>
      <c r="T88" s="12"/>
      <c r="U88" s="12">
        <v>2E-3</v>
      </c>
      <c r="V88" s="41">
        <v>30</v>
      </c>
      <c r="W88" s="42">
        <v>1.1247</v>
      </c>
      <c r="X88" s="43">
        <v>2E-3</v>
      </c>
      <c r="Y88" s="49" t="s">
        <v>635</v>
      </c>
      <c r="Z88" s="42" t="s">
        <v>657</v>
      </c>
      <c r="AA88" s="51" t="s">
        <v>690</v>
      </c>
      <c r="AB88" s="29"/>
    </row>
    <row r="89" spans="1:28" ht="19.5" customHeight="1" x14ac:dyDescent="0.2">
      <c r="A89" s="14">
        <v>3010106006</v>
      </c>
      <c r="B89" s="6" t="s">
        <v>82</v>
      </c>
      <c r="C89" s="6">
        <v>1</v>
      </c>
      <c r="D89" s="5" t="s">
        <v>83</v>
      </c>
      <c r="E89" s="5" t="s">
        <v>85</v>
      </c>
      <c r="F89" s="5" t="s">
        <v>620</v>
      </c>
      <c r="G89" s="5" t="s">
        <v>115</v>
      </c>
      <c r="H89" s="53">
        <v>320</v>
      </c>
      <c r="I89" s="327">
        <f>INT(VLOOKUP(H89,'排出量原単位（AIJ-LCA）_電気設備抜粋_v102'!$A$2:$F$36,2,FALSE)/10000)</f>
        <v>331</v>
      </c>
      <c r="J89" s="334">
        <f>VLOOKUP(H89,'排出量原単位（AIJ-LCA）_電気設備抜粋_v102'!$A$2:$F$36,2,FALSE)-I89*10000</f>
        <v>1099</v>
      </c>
      <c r="K89" s="14" t="str">
        <f>VLOOKUP(H89,'排出量原単位（AIJ-LCA）_電気設備抜粋_v102'!$A$2:$F$36,3,FALSE)</f>
        <v>その他の産業用電気機器</v>
      </c>
      <c r="L89" s="19">
        <f>VLOOKUP(H89,'排出量原単位（AIJ-LCA）_電気設備抜粋_v102'!$A$2:$F$36,4,FALSE)</f>
        <v>4.7906550621660298</v>
      </c>
      <c r="M89" s="18">
        <f>VLOOKUP(H89,'排出量原単位（AIJ-LCA）_電気設備抜粋_v102'!$A$2:$F$36,5,FALSE)</f>
        <v>5.2246730679946083</v>
      </c>
      <c r="N89" s="5"/>
      <c r="O89" s="5"/>
      <c r="P89" s="5" t="str">
        <f>VLOOKUP(H89,'排出量原単位（AIJ-LCA）_電気設備抜粋_v102'!$A$2:$F$36,6,FALSE)</f>
        <v>kg</v>
      </c>
      <c r="Q89" s="18">
        <f>VLOOKUP(H89,'排出量原単位（AIJ-LCA）_電気設備抜粋_v102'!$A$2:$H$36,7,FALSE)</f>
        <v>2.6317503511892664</v>
      </c>
      <c r="R89" s="18">
        <f>VLOOKUP(H89,'排出量原単位（AIJ-LCA）_電気設備抜粋_v102'!$A$2:$H$36,8,FALSE)</f>
        <v>2.8701785044250334</v>
      </c>
      <c r="S89" s="5" t="s">
        <v>444</v>
      </c>
      <c r="T89" s="12"/>
      <c r="U89" s="12">
        <v>2E-3</v>
      </c>
      <c r="V89" s="41">
        <v>30</v>
      </c>
      <c r="W89" s="42">
        <v>1.056</v>
      </c>
      <c r="X89" s="43">
        <v>2E-3</v>
      </c>
      <c r="Y89" s="49" t="s">
        <v>635</v>
      </c>
      <c r="Z89" s="42" t="s">
        <v>658</v>
      </c>
      <c r="AA89" s="51" t="s">
        <v>690</v>
      </c>
      <c r="AB89" s="29"/>
    </row>
    <row r="90" spans="1:28" ht="19.5" customHeight="1" x14ac:dyDescent="0.2">
      <c r="A90" s="14">
        <v>3010106007</v>
      </c>
      <c r="B90" s="6" t="s">
        <v>82</v>
      </c>
      <c r="C90" s="6">
        <v>1</v>
      </c>
      <c r="D90" s="5" t="s">
        <v>83</v>
      </c>
      <c r="E90" s="5" t="s">
        <v>85</v>
      </c>
      <c r="F90" s="5" t="s">
        <v>621</v>
      </c>
      <c r="G90" s="5" t="s">
        <v>118</v>
      </c>
      <c r="H90" s="53">
        <v>320</v>
      </c>
      <c r="I90" s="327">
        <f>INT(VLOOKUP(H90,'排出量原単位（AIJ-LCA）_電気設備抜粋_v102'!$A$2:$F$36,2,FALSE)/10000)</f>
        <v>331</v>
      </c>
      <c r="J90" s="334">
        <f>VLOOKUP(H90,'排出量原単位（AIJ-LCA）_電気設備抜粋_v102'!$A$2:$F$36,2,FALSE)-I90*10000</f>
        <v>1099</v>
      </c>
      <c r="K90" s="14" t="str">
        <f>VLOOKUP(H90,'排出量原単位（AIJ-LCA）_電気設備抜粋_v102'!$A$2:$F$36,3,FALSE)</f>
        <v>その他の産業用電気機器</v>
      </c>
      <c r="L90" s="19">
        <f>VLOOKUP(H90,'排出量原単位（AIJ-LCA）_電気設備抜粋_v102'!$A$2:$F$36,4,FALSE)</f>
        <v>4.7906550621660298</v>
      </c>
      <c r="M90" s="18">
        <f>VLOOKUP(H90,'排出量原単位（AIJ-LCA）_電気設備抜粋_v102'!$A$2:$F$36,5,FALSE)</f>
        <v>5.2246730679946083</v>
      </c>
      <c r="N90" s="5"/>
      <c r="O90" s="5"/>
      <c r="P90" s="5" t="str">
        <f>VLOOKUP(H90,'排出量原単位（AIJ-LCA）_電気設備抜粋_v102'!$A$2:$F$36,6,FALSE)</f>
        <v>kg</v>
      </c>
      <c r="Q90" s="18">
        <f>VLOOKUP(H90,'排出量原単位（AIJ-LCA）_電気設備抜粋_v102'!$A$2:$H$36,7,FALSE)</f>
        <v>2.6317503511892664</v>
      </c>
      <c r="R90" s="18">
        <f>VLOOKUP(H90,'排出量原単位（AIJ-LCA）_電気設備抜粋_v102'!$A$2:$H$36,8,FALSE)</f>
        <v>2.8701785044250334</v>
      </c>
      <c r="S90" s="5" t="s">
        <v>445</v>
      </c>
      <c r="T90" s="12"/>
      <c r="U90" s="12">
        <v>2E-3</v>
      </c>
      <c r="V90" s="41">
        <v>30</v>
      </c>
      <c r="W90" s="42">
        <v>1.0598000000000001</v>
      </c>
      <c r="X90" s="43">
        <v>2.3E-3</v>
      </c>
      <c r="Y90" s="49" t="s">
        <v>635</v>
      </c>
      <c r="Z90" s="42" t="s">
        <v>659</v>
      </c>
      <c r="AA90" s="51" t="s">
        <v>690</v>
      </c>
      <c r="AB90" s="29"/>
    </row>
    <row r="91" spans="1:28" ht="19.5" customHeight="1" x14ac:dyDescent="0.2">
      <c r="A91" s="14">
        <v>3010106008</v>
      </c>
      <c r="B91" s="6" t="s">
        <v>82</v>
      </c>
      <c r="C91" s="6">
        <v>1</v>
      </c>
      <c r="D91" s="5" t="s">
        <v>83</v>
      </c>
      <c r="E91" s="5" t="s">
        <v>85</v>
      </c>
      <c r="F91" s="5" t="s">
        <v>622</v>
      </c>
      <c r="G91" s="5" t="s">
        <v>118</v>
      </c>
      <c r="H91" s="53">
        <v>320</v>
      </c>
      <c r="I91" s="327">
        <f>INT(VLOOKUP(H91,'排出量原単位（AIJ-LCA）_電気設備抜粋_v102'!$A$2:$F$36,2,FALSE)/10000)</f>
        <v>331</v>
      </c>
      <c r="J91" s="334">
        <f>VLOOKUP(H91,'排出量原単位（AIJ-LCA）_電気設備抜粋_v102'!$A$2:$F$36,2,FALSE)-I91*10000</f>
        <v>1099</v>
      </c>
      <c r="K91" s="14" t="str">
        <f>VLOOKUP(H91,'排出量原単位（AIJ-LCA）_電気設備抜粋_v102'!$A$2:$F$36,3,FALSE)</f>
        <v>その他の産業用電気機器</v>
      </c>
      <c r="L91" s="19">
        <f>VLOOKUP(H91,'排出量原単位（AIJ-LCA）_電気設備抜粋_v102'!$A$2:$F$36,4,FALSE)</f>
        <v>4.7906550621660298</v>
      </c>
      <c r="M91" s="18">
        <f>VLOOKUP(H91,'排出量原単位（AIJ-LCA）_電気設備抜粋_v102'!$A$2:$F$36,5,FALSE)</f>
        <v>5.2246730679946083</v>
      </c>
      <c r="N91" s="5"/>
      <c r="O91" s="5"/>
      <c r="P91" s="5" t="str">
        <f>VLOOKUP(H91,'排出量原単位（AIJ-LCA）_電気設備抜粋_v102'!$A$2:$F$36,6,FALSE)</f>
        <v>kg</v>
      </c>
      <c r="Q91" s="18">
        <f>VLOOKUP(H91,'排出量原単位（AIJ-LCA）_電気設備抜粋_v102'!$A$2:$H$36,7,FALSE)</f>
        <v>2.6317503511892664</v>
      </c>
      <c r="R91" s="18">
        <f>VLOOKUP(H91,'排出量原単位（AIJ-LCA）_電気設備抜粋_v102'!$A$2:$H$36,8,FALSE)</f>
        <v>2.8701785044250334</v>
      </c>
      <c r="S91" s="5" t="s">
        <v>445</v>
      </c>
      <c r="T91" s="12"/>
      <c r="U91" s="12">
        <v>2E-3</v>
      </c>
      <c r="V91" s="41">
        <v>30</v>
      </c>
      <c r="W91" s="42">
        <v>1.0331999999999999</v>
      </c>
      <c r="X91" s="43">
        <v>2E-3</v>
      </c>
      <c r="Y91" s="49" t="s">
        <v>635</v>
      </c>
      <c r="Z91" s="42" t="s">
        <v>660</v>
      </c>
      <c r="AA91" s="51" t="s">
        <v>690</v>
      </c>
      <c r="AB91" s="29"/>
    </row>
    <row r="92" spans="1:28" ht="19.5" customHeight="1" x14ac:dyDescent="0.2">
      <c r="A92" s="14">
        <v>3010203001</v>
      </c>
      <c r="B92" s="6" t="s">
        <v>82</v>
      </c>
      <c r="C92" s="6">
        <v>1</v>
      </c>
      <c r="D92" s="5" t="s">
        <v>120</v>
      </c>
      <c r="E92" s="5" t="s">
        <v>84</v>
      </c>
      <c r="F92" s="5" t="s">
        <v>346</v>
      </c>
      <c r="G92" s="5" t="s">
        <v>119</v>
      </c>
      <c r="H92" s="53">
        <v>317</v>
      </c>
      <c r="I92" s="327">
        <f>INT(VLOOKUP(H92,'排出量原単位（AIJ-LCA）_電気設備抜粋_v102'!$A$2:$F$36,2,FALSE)/10000)</f>
        <v>331</v>
      </c>
      <c r="J92" s="334">
        <f>VLOOKUP(H92,'排出量原単位（AIJ-LCA）_電気設備抜粋_v102'!$A$2:$F$36,2,FALSE)-I92*10000</f>
        <v>1031</v>
      </c>
      <c r="K92" s="14" t="str">
        <f>VLOOKUP(H92,'排出量原単位（AIJ-LCA）_電気設備抜粋_v102'!$A$2:$F$36,3,FALSE)</f>
        <v>開閉制御装置・配電盤</v>
      </c>
      <c r="L92" s="19">
        <f>VLOOKUP(H92,'排出量原単位（AIJ-LCA）_電気設備抜粋_v102'!$A$2:$F$36,4,FALSE)</f>
        <v>4.4370732077669182</v>
      </c>
      <c r="M92" s="18">
        <f>VLOOKUP(H92,'排出量原単位（AIJ-LCA）_電気設備抜粋_v102'!$A$2:$F$36,5,FALSE)</f>
        <v>4.8347511074304474</v>
      </c>
      <c r="N92" s="5"/>
      <c r="O92" s="5"/>
      <c r="P92" s="5" t="str">
        <f>VLOOKUP(H92,'排出量原単位（AIJ-LCA）_電気設備抜粋_v102'!$A$2:$F$36,6,FALSE)</f>
        <v>kg</v>
      </c>
      <c r="Q92" s="18">
        <f>VLOOKUP(H92,'排出量原単位（AIJ-LCA）_電気設備抜粋_v102'!$A$2:$H$36,7,FALSE)</f>
        <v>2.8067595850899987</v>
      </c>
      <c r="R92" s="18">
        <f>VLOOKUP(H92,'排出量原単位（AIJ-LCA）_電気設備抜粋_v102'!$A$2:$H$36,8,FALSE)</f>
        <v>3.0583187107553598</v>
      </c>
      <c r="S92" s="5"/>
      <c r="T92" s="12"/>
      <c r="U92" s="12">
        <v>2E-3</v>
      </c>
      <c r="V92" s="41">
        <v>30</v>
      </c>
      <c r="W92" s="42">
        <v>1.1464000000000001</v>
      </c>
      <c r="X92" s="43">
        <v>6.1000000000000004E-3</v>
      </c>
      <c r="Y92" s="49" t="s">
        <v>635</v>
      </c>
      <c r="Z92" s="42" t="s">
        <v>651</v>
      </c>
      <c r="AA92" s="51" t="s">
        <v>693</v>
      </c>
      <c r="AB92" s="27"/>
    </row>
    <row r="93" spans="1:28" ht="19.5" customHeight="1" x14ac:dyDescent="0.2">
      <c r="A93" s="14">
        <v>3010203002</v>
      </c>
      <c r="B93" s="6" t="s">
        <v>82</v>
      </c>
      <c r="C93" s="6">
        <v>1</v>
      </c>
      <c r="D93" s="5" t="s">
        <v>120</v>
      </c>
      <c r="E93" s="5" t="s">
        <v>84</v>
      </c>
      <c r="F93" s="5" t="s">
        <v>347</v>
      </c>
      <c r="G93" s="5" t="s">
        <v>119</v>
      </c>
      <c r="H93" s="53">
        <v>317</v>
      </c>
      <c r="I93" s="327">
        <f>INT(VLOOKUP(H93,'排出量原単位（AIJ-LCA）_電気設備抜粋_v102'!$A$2:$F$36,2,FALSE)/10000)</f>
        <v>331</v>
      </c>
      <c r="J93" s="334">
        <f>VLOOKUP(H93,'排出量原単位（AIJ-LCA）_電気設備抜粋_v102'!$A$2:$F$36,2,FALSE)-I93*10000</f>
        <v>1031</v>
      </c>
      <c r="K93" s="14" t="str">
        <f>VLOOKUP(H93,'排出量原単位（AIJ-LCA）_電気設備抜粋_v102'!$A$2:$F$36,3,FALSE)</f>
        <v>開閉制御装置・配電盤</v>
      </c>
      <c r="L93" s="19">
        <f>VLOOKUP(H93,'排出量原単位（AIJ-LCA）_電気設備抜粋_v102'!$A$2:$F$36,4,FALSE)</f>
        <v>4.4370732077669182</v>
      </c>
      <c r="M93" s="18">
        <f>VLOOKUP(H93,'排出量原単位（AIJ-LCA）_電気設備抜粋_v102'!$A$2:$F$36,5,FALSE)</f>
        <v>4.8347511074304474</v>
      </c>
      <c r="N93" s="5"/>
      <c r="O93" s="5"/>
      <c r="P93" s="5" t="str">
        <f>VLOOKUP(H93,'排出量原単位（AIJ-LCA）_電気設備抜粋_v102'!$A$2:$F$36,6,FALSE)</f>
        <v>kg</v>
      </c>
      <c r="Q93" s="18">
        <f>VLOOKUP(H93,'排出量原単位（AIJ-LCA）_電気設備抜粋_v102'!$A$2:$H$36,7,FALSE)</f>
        <v>2.8067595850899987</v>
      </c>
      <c r="R93" s="18">
        <f>VLOOKUP(H93,'排出量原単位（AIJ-LCA）_電気設備抜粋_v102'!$A$2:$H$36,8,FALSE)</f>
        <v>3.0583187107553598</v>
      </c>
      <c r="S93" s="5"/>
      <c r="T93" s="12"/>
      <c r="U93" s="12">
        <v>2E-3</v>
      </c>
      <c r="V93" s="41">
        <v>30</v>
      </c>
      <c r="W93" s="42">
        <v>1.1464000000000001</v>
      </c>
      <c r="X93" s="43">
        <v>6.1000000000000004E-3</v>
      </c>
      <c r="Y93" s="49" t="s">
        <v>635</v>
      </c>
      <c r="Z93" s="42" t="s">
        <v>651</v>
      </c>
      <c r="AA93" s="51" t="s">
        <v>693</v>
      </c>
      <c r="AB93" s="27"/>
    </row>
    <row r="94" spans="1:28" ht="19.5" customHeight="1" x14ac:dyDescent="0.2">
      <c r="A94" s="14">
        <v>3010303001</v>
      </c>
      <c r="B94" s="6" t="s">
        <v>82</v>
      </c>
      <c r="C94" s="6">
        <v>1</v>
      </c>
      <c r="D94" s="5" t="s">
        <v>121</v>
      </c>
      <c r="E94" s="5" t="s">
        <v>84</v>
      </c>
      <c r="F94" s="5"/>
      <c r="G94" s="5" t="s">
        <v>122</v>
      </c>
      <c r="H94" s="53">
        <v>317</v>
      </c>
      <c r="I94" s="327">
        <f>INT(VLOOKUP(H94,'排出量原単位（AIJ-LCA）_電気設備抜粋_v102'!$A$2:$F$36,2,FALSE)/10000)</f>
        <v>331</v>
      </c>
      <c r="J94" s="334">
        <f>VLOOKUP(H94,'排出量原単位（AIJ-LCA）_電気設備抜粋_v102'!$A$2:$F$36,2,FALSE)-I94*10000</f>
        <v>1031</v>
      </c>
      <c r="K94" s="14" t="str">
        <f>VLOOKUP(H94,'排出量原単位（AIJ-LCA）_電気設備抜粋_v102'!$A$2:$F$36,3,FALSE)</f>
        <v>開閉制御装置・配電盤</v>
      </c>
      <c r="L94" s="19">
        <f>VLOOKUP(H94,'排出量原単位（AIJ-LCA）_電気設備抜粋_v102'!$A$2:$F$36,4,FALSE)</f>
        <v>4.4370732077669182</v>
      </c>
      <c r="M94" s="18">
        <f>VLOOKUP(H94,'排出量原単位（AIJ-LCA）_電気設備抜粋_v102'!$A$2:$F$36,5,FALSE)</f>
        <v>4.8347511074304474</v>
      </c>
      <c r="N94" s="5"/>
      <c r="O94" s="5"/>
      <c r="P94" s="5" t="str">
        <f>VLOOKUP(H94,'排出量原単位（AIJ-LCA）_電気設備抜粋_v102'!$A$2:$F$36,6,FALSE)</f>
        <v>kg</v>
      </c>
      <c r="Q94" s="18">
        <f>VLOOKUP(H94,'排出量原単位（AIJ-LCA）_電気設備抜粋_v102'!$A$2:$H$36,7,FALSE)</f>
        <v>2.8067595850899987</v>
      </c>
      <c r="R94" s="18">
        <f>VLOOKUP(H94,'排出量原単位（AIJ-LCA）_電気設備抜粋_v102'!$A$2:$H$36,8,FALSE)</f>
        <v>3.0583187107553598</v>
      </c>
      <c r="S94" s="5"/>
      <c r="T94" s="12"/>
      <c r="U94" s="12">
        <v>2E-3</v>
      </c>
      <c r="V94" s="41">
        <v>30</v>
      </c>
      <c r="W94" s="42">
        <v>1.2196</v>
      </c>
      <c r="X94" s="43">
        <v>4.1000000000000003E-3</v>
      </c>
      <c r="Y94" s="49" t="s">
        <v>635</v>
      </c>
      <c r="Z94" s="42" t="s">
        <v>652</v>
      </c>
      <c r="AA94" s="51" t="s">
        <v>693</v>
      </c>
      <c r="AB94" s="27"/>
    </row>
    <row r="95" spans="1:28" ht="19.5" customHeight="1" x14ac:dyDescent="0.2">
      <c r="A95" s="14">
        <v>3010306001</v>
      </c>
      <c r="B95" s="6" t="s">
        <v>82</v>
      </c>
      <c r="C95" s="6">
        <v>1</v>
      </c>
      <c r="D95" s="5" t="s">
        <v>121</v>
      </c>
      <c r="E95" s="5" t="s">
        <v>123</v>
      </c>
      <c r="F95" s="5" t="s">
        <v>124</v>
      </c>
      <c r="G95" s="5" t="s">
        <v>125</v>
      </c>
      <c r="H95" s="53">
        <v>316</v>
      </c>
      <c r="I95" s="327">
        <f>INT(VLOOKUP(H95,'排出量原単位（AIJ-LCA）_電気設備抜粋_v102'!$A$2:$F$36,2,FALSE)/10000)</f>
        <v>331</v>
      </c>
      <c r="J95" s="334">
        <f>VLOOKUP(H95,'排出量原単位（AIJ-LCA）_電気設備抜粋_v102'!$A$2:$F$36,2,FALSE)-I95*10000</f>
        <v>1021</v>
      </c>
      <c r="K95" s="14" t="str">
        <f>VLOOKUP(H95,'排出量原単位（AIJ-LCA）_電気設備抜粋_v102'!$A$2:$F$36,3,FALSE)</f>
        <v>変圧器・変成器</v>
      </c>
      <c r="L95" s="19">
        <f>VLOOKUP(H95,'排出量原単位（AIJ-LCA）_電気設備抜粋_v102'!$A$2:$F$36,4,FALSE)</f>
        <v>4.4070478967548423</v>
      </c>
      <c r="M95" s="18">
        <f>VLOOKUP(H95,'排出量原単位（AIJ-LCA）_電気設備抜粋_v102'!$A$2:$F$36,5,FALSE)</f>
        <v>4.6498025011632285</v>
      </c>
      <c r="N95" s="5"/>
      <c r="O95" s="5"/>
      <c r="P95" s="5" t="str">
        <f>VLOOKUP(H95,'排出量原単位（AIJ-LCA）_電気設備抜粋_v102'!$A$2:$F$36,6,FALSE)</f>
        <v>kg</v>
      </c>
      <c r="Q95" s="18">
        <f>VLOOKUP(H95,'排出量原単位（AIJ-LCA）_電気設備抜粋_v102'!$A$2:$H$36,7,FALSE)</f>
        <v>3.4957598817906472</v>
      </c>
      <c r="R95" s="18">
        <f>VLOOKUP(H95,'排出量原単位（AIJ-LCA）_電気設備抜粋_v102'!$A$2:$H$36,8,FALSE)</f>
        <v>3.6883177634137776</v>
      </c>
      <c r="S95" s="5"/>
      <c r="T95" s="12"/>
      <c r="U95" s="12">
        <v>2E-3</v>
      </c>
      <c r="V95" s="41">
        <v>30</v>
      </c>
      <c r="W95" s="42">
        <v>1.0737000000000001</v>
      </c>
      <c r="X95" s="43">
        <v>3.0000000000000001E-3</v>
      </c>
      <c r="Y95" s="49" t="s">
        <v>300</v>
      </c>
      <c r="Z95" s="42" t="s">
        <v>547</v>
      </c>
      <c r="AA95" s="51" t="s">
        <v>706</v>
      </c>
      <c r="AB95" s="27"/>
    </row>
    <row r="96" spans="1:28" ht="19.5" customHeight="1" x14ac:dyDescent="0.2">
      <c r="A96" s="14">
        <v>3010403001</v>
      </c>
      <c r="B96" s="6" t="s">
        <v>82</v>
      </c>
      <c r="C96" s="6">
        <v>1</v>
      </c>
      <c r="D96" s="5" t="s">
        <v>126</v>
      </c>
      <c r="E96" s="5" t="s">
        <v>84</v>
      </c>
      <c r="F96" s="5"/>
      <c r="G96" s="5" t="s">
        <v>127</v>
      </c>
      <c r="H96" s="53">
        <v>317</v>
      </c>
      <c r="I96" s="327">
        <f>INT(VLOOKUP(H96,'排出量原単位（AIJ-LCA）_電気設備抜粋_v102'!$A$2:$F$36,2,FALSE)/10000)</f>
        <v>331</v>
      </c>
      <c r="J96" s="334">
        <f>VLOOKUP(H96,'排出量原単位（AIJ-LCA）_電気設備抜粋_v102'!$A$2:$F$36,2,FALSE)-I96*10000</f>
        <v>1031</v>
      </c>
      <c r="K96" s="14" t="str">
        <f>VLOOKUP(H96,'排出量原単位（AIJ-LCA）_電気設備抜粋_v102'!$A$2:$F$36,3,FALSE)</f>
        <v>開閉制御装置・配電盤</v>
      </c>
      <c r="L96" s="19">
        <f>VLOOKUP(H96,'排出量原単位（AIJ-LCA）_電気設備抜粋_v102'!$A$2:$F$36,4,FALSE)</f>
        <v>4.4370732077669182</v>
      </c>
      <c r="M96" s="18">
        <f>VLOOKUP(H96,'排出量原単位（AIJ-LCA）_電気設備抜粋_v102'!$A$2:$F$36,5,FALSE)</f>
        <v>4.8347511074304474</v>
      </c>
      <c r="N96" s="5"/>
      <c r="O96" s="5"/>
      <c r="P96" s="5" t="str">
        <f>VLOOKUP(H96,'排出量原単位（AIJ-LCA）_電気設備抜粋_v102'!$A$2:$F$36,6,FALSE)</f>
        <v>kg</v>
      </c>
      <c r="Q96" s="18">
        <f>VLOOKUP(H96,'排出量原単位（AIJ-LCA）_電気設備抜粋_v102'!$A$2:$H$36,7,FALSE)</f>
        <v>2.8067595850899987</v>
      </c>
      <c r="R96" s="18">
        <f>VLOOKUP(H96,'排出量原単位（AIJ-LCA）_電気設備抜粋_v102'!$A$2:$H$36,8,FALSE)</f>
        <v>3.0583187107553598</v>
      </c>
      <c r="S96" s="5"/>
      <c r="T96" s="12"/>
      <c r="U96" s="12">
        <v>2E-3</v>
      </c>
      <c r="V96" s="41">
        <v>30</v>
      </c>
      <c r="W96" s="42">
        <v>1.2196</v>
      </c>
      <c r="X96" s="43">
        <v>4.1000000000000003E-3</v>
      </c>
      <c r="Y96" s="44" t="s">
        <v>635</v>
      </c>
      <c r="Z96" s="42" t="s">
        <v>652</v>
      </c>
      <c r="AA96" s="51" t="s">
        <v>693</v>
      </c>
      <c r="AB96" s="27"/>
    </row>
    <row r="97" spans="1:28" ht="19.5" customHeight="1" x14ac:dyDescent="0.2">
      <c r="A97" s="14">
        <v>3010406001</v>
      </c>
      <c r="B97" s="6" t="s">
        <v>82</v>
      </c>
      <c r="C97" s="6">
        <v>1</v>
      </c>
      <c r="D97" s="5" t="s">
        <v>126</v>
      </c>
      <c r="E97" s="5" t="s">
        <v>123</v>
      </c>
      <c r="F97" s="5" t="s">
        <v>124</v>
      </c>
      <c r="G97" s="5" t="s">
        <v>128</v>
      </c>
      <c r="H97" s="53">
        <v>316</v>
      </c>
      <c r="I97" s="327">
        <f>INT(VLOOKUP(H97,'排出量原単位（AIJ-LCA）_電気設備抜粋_v102'!$A$2:$F$36,2,FALSE)/10000)</f>
        <v>331</v>
      </c>
      <c r="J97" s="334">
        <f>VLOOKUP(H97,'排出量原単位（AIJ-LCA）_電気設備抜粋_v102'!$A$2:$F$36,2,FALSE)-I97*10000</f>
        <v>1021</v>
      </c>
      <c r="K97" s="14" t="str">
        <f>VLOOKUP(H97,'排出量原単位（AIJ-LCA）_電気設備抜粋_v102'!$A$2:$F$36,3,FALSE)</f>
        <v>変圧器・変成器</v>
      </c>
      <c r="L97" s="19">
        <f>VLOOKUP(H97,'排出量原単位（AIJ-LCA）_電気設備抜粋_v102'!$A$2:$F$36,4,FALSE)</f>
        <v>4.4070478967548423</v>
      </c>
      <c r="M97" s="18">
        <f>VLOOKUP(H97,'排出量原単位（AIJ-LCA）_電気設備抜粋_v102'!$A$2:$F$36,5,FALSE)</f>
        <v>4.6498025011632285</v>
      </c>
      <c r="N97" s="5"/>
      <c r="O97" s="5"/>
      <c r="P97" s="5" t="str">
        <f>VLOOKUP(H97,'排出量原単位（AIJ-LCA）_電気設備抜粋_v102'!$A$2:$F$36,6,FALSE)</f>
        <v>kg</v>
      </c>
      <c r="Q97" s="18">
        <f>VLOOKUP(H97,'排出量原単位（AIJ-LCA）_電気設備抜粋_v102'!$A$2:$H$36,7,FALSE)</f>
        <v>3.4957598817906472</v>
      </c>
      <c r="R97" s="18">
        <f>VLOOKUP(H97,'排出量原単位（AIJ-LCA）_電気設備抜粋_v102'!$A$2:$H$36,8,FALSE)</f>
        <v>3.6883177634137776</v>
      </c>
      <c r="S97" s="5"/>
      <c r="T97" s="12"/>
      <c r="U97" s="12">
        <v>2E-3</v>
      </c>
      <c r="V97" s="41">
        <v>30</v>
      </c>
      <c r="W97" s="42">
        <v>1.0737000000000001</v>
      </c>
      <c r="X97" s="43">
        <v>3.0000000000000001E-3</v>
      </c>
      <c r="Y97" s="49" t="s">
        <v>300</v>
      </c>
      <c r="Z97" s="42" t="s">
        <v>547</v>
      </c>
      <c r="AA97" s="51" t="s">
        <v>706</v>
      </c>
      <c r="AB97" s="27"/>
    </row>
    <row r="98" spans="1:28" ht="19.5" customHeight="1" x14ac:dyDescent="0.2">
      <c r="A98" s="14">
        <v>3010503001</v>
      </c>
      <c r="B98" s="6" t="s">
        <v>82</v>
      </c>
      <c r="C98" s="6">
        <v>1</v>
      </c>
      <c r="D98" s="5" t="s">
        <v>129</v>
      </c>
      <c r="E98" s="5" t="s">
        <v>84</v>
      </c>
      <c r="F98" s="5"/>
      <c r="G98" s="5" t="s">
        <v>130</v>
      </c>
      <c r="H98" s="53">
        <v>317</v>
      </c>
      <c r="I98" s="327">
        <f>INT(VLOOKUP(H98,'排出量原単位（AIJ-LCA）_電気設備抜粋_v102'!$A$2:$F$36,2,FALSE)/10000)</f>
        <v>331</v>
      </c>
      <c r="J98" s="334">
        <f>VLOOKUP(H98,'排出量原単位（AIJ-LCA）_電気設備抜粋_v102'!$A$2:$F$36,2,FALSE)-I98*10000</f>
        <v>1031</v>
      </c>
      <c r="K98" s="14" t="str">
        <f>VLOOKUP(H98,'排出量原単位（AIJ-LCA）_電気設備抜粋_v102'!$A$2:$F$36,3,FALSE)</f>
        <v>開閉制御装置・配電盤</v>
      </c>
      <c r="L98" s="19">
        <f>VLOOKUP(H98,'排出量原単位（AIJ-LCA）_電気設備抜粋_v102'!$A$2:$F$36,4,FALSE)</f>
        <v>4.4370732077669182</v>
      </c>
      <c r="M98" s="18">
        <f>VLOOKUP(H98,'排出量原単位（AIJ-LCA）_電気設備抜粋_v102'!$A$2:$F$36,5,FALSE)</f>
        <v>4.8347511074304474</v>
      </c>
      <c r="N98" s="5"/>
      <c r="O98" s="5"/>
      <c r="P98" s="5" t="str">
        <f>VLOOKUP(H98,'排出量原単位（AIJ-LCA）_電気設備抜粋_v102'!$A$2:$F$36,6,FALSE)</f>
        <v>kg</v>
      </c>
      <c r="Q98" s="18">
        <f>VLOOKUP(H98,'排出量原単位（AIJ-LCA）_電気設備抜粋_v102'!$A$2:$H$36,7,FALSE)</f>
        <v>2.8067595850899987</v>
      </c>
      <c r="R98" s="18">
        <f>VLOOKUP(H98,'排出量原単位（AIJ-LCA）_電気設備抜粋_v102'!$A$2:$H$36,8,FALSE)</f>
        <v>3.0583187107553598</v>
      </c>
      <c r="S98" s="5"/>
      <c r="T98" s="12"/>
      <c r="U98" s="12">
        <v>2E-3</v>
      </c>
      <c r="V98" s="41">
        <v>30</v>
      </c>
      <c r="W98" s="42">
        <v>1.1317999999999999</v>
      </c>
      <c r="X98" s="43">
        <v>2.5000000000000001E-3</v>
      </c>
      <c r="Y98" s="44" t="s">
        <v>635</v>
      </c>
      <c r="Z98" s="42" t="s">
        <v>650</v>
      </c>
      <c r="AA98" s="51"/>
      <c r="AB98" s="27"/>
    </row>
    <row r="99" spans="1:28" s="24" customFormat="1" ht="19.5" customHeight="1" x14ac:dyDescent="0.2">
      <c r="A99" s="14">
        <v>3010601001</v>
      </c>
      <c r="B99" s="6" t="s">
        <v>82</v>
      </c>
      <c r="C99" s="6">
        <v>1</v>
      </c>
      <c r="D99" s="5" t="s">
        <v>348</v>
      </c>
      <c r="E99" s="5" t="s">
        <v>84</v>
      </c>
      <c r="F99" s="5"/>
      <c r="G99" s="5" t="s">
        <v>350</v>
      </c>
      <c r="H99" s="53">
        <v>317</v>
      </c>
      <c r="I99" s="327">
        <f>INT(VLOOKUP(H99,'排出量原単位（AIJ-LCA）_電気設備抜粋_v102'!$A$2:$F$36,2,FALSE)/10000)</f>
        <v>331</v>
      </c>
      <c r="J99" s="334">
        <f>VLOOKUP(H99,'排出量原単位（AIJ-LCA）_電気設備抜粋_v102'!$A$2:$F$36,2,FALSE)-I99*10000</f>
        <v>1031</v>
      </c>
      <c r="K99" s="14" t="str">
        <f>VLOOKUP(H99,'排出量原単位（AIJ-LCA）_電気設備抜粋_v102'!$A$2:$F$36,3,FALSE)</f>
        <v>開閉制御装置・配電盤</v>
      </c>
      <c r="L99" s="19">
        <f>VLOOKUP(H99,'排出量原単位（AIJ-LCA）_電気設備抜粋_v102'!$A$2:$F$36,4,FALSE)</f>
        <v>4.4370732077669182</v>
      </c>
      <c r="M99" s="18">
        <f>VLOOKUP(H99,'排出量原単位（AIJ-LCA）_電気設備抜粋_v102'!$A$2:$F$36,5,FALSE)</f>
        <v>4.8347511074304474</v>
      </c>
      <c r="N99" s="5"/>
      <c r="O99" s="5"/>
      <c r="P99" s="5" t="str">
        <f>VLOOKUP(H99,'排出量原単位（AIJ-LCA）_電気設備抜粋_v102'!$A$2:$F$36,6,FALSE)</f>
        <v>kg</v>
      </c>
      <c r="Q99" s="18">
        <f>VLOOKUP(H99,'排出量原単位（AIJ-LCA）_電気設備抜粋_v102'!$A$2:$H$36,7,FALSE)</f>
        <v>2.8067595850899987</v>
      </c>
      <c r="R99" s="18">
        <f>VLOOKUP(H99,'排出量原単位（AIJ-LCA）_電気設備抜粋_v102'!$A$2:$H$36,8,FALSE)</f>
        <v>3.0583187107553598</v>
      </c>
      <c r="S99" s="5"/>
      <c r="T99" s="12"/>
      <c r="U99" s="12">
        <v>2E-3</v>
      </c>
      <c r="V99" s="41">
        <v>30</v>
      </c>
      <c r="W99" s="42">
        <v>1.1464000000000001</v>
      </c>
      <c r="X99" s="43">
        <v>6.1000000000000004E-3</v>
      </c>
      <c r="Y99" s="44" t="s">
        <v>635</v>
      </c>
      <c r="Z99" s="42" t="s">
        <v>651</v>
      </c>
      <c r="AA99" s="51"/>
      <c r="AB99" s="28"/>
    </row>
    <row r="100" spans="1:28" s="24" customFormat="1" ht="19.5" customHeight="1" x14ac:dyDescent="0.2">
      <c r="A100" s="14">
        <v>3010701001</v>
      </c>
      <c r="B100" s="6" t="s">
        <v>82</v>
      </c>
      <c r="C100" s="6">
        <v>1</v>
      </c>
      <c r="D100" s="5" t="s">
        <v>349</v>
      </c>
      <c r="E100" s="5" t="s">
        <v>84</v>
      </c>
      <c r="F100" s="5"/>
      <c r="G100" s="5" t="s">
        <v>351</v>
      </c>
      <c r="H100" s="53">
        <v>317</v>
      </c>
      <c r="I100" s="327">
        <f>INT(VLOOKUP(H100,'排出量原単位（AIJ-LCA）_電気設備抜粋_v102'!$A$2:$F$36,2,FALSE)/10000)</f>
        <v>331</v>
      </c>
      <c r="J100" s="334">
        <f>VLOOKUP(H100,'排出量原単位（AIJ-LCA）_電気設備抜粋_v102'!$A$2:$F$36,2,FALSE)-I100*10000</f>
        <v>1031</v>
      </c>
      <c r="K100" s="14" t="str">
        <f>VLOOKUP(H100,'排出量原単位（AIJ-LCA）_電気設備抜粋_v102'!$A$2:$F$36,3,FALSE)</f>
        <v>開閉制御装置・配電盤</v>
      </c>
      <c r="L100" s="19">
        <f>VLOOKUP(H100,'排出量原単位（AIJ-LCA）_電気設備抜粋_v102'!$A$2:$F$36,4,FALSE)</f>
        <v>4.4370732077669182</v>
      </c>
      <c r="M100" s="18">
        <f>VLOOKUP(H100,'排出量原単位（AIJ-LCA）_電気設備抜粋_v102'!$A$2:$F$36,5,FALSE)</f>
        <v>4.8347511074304474</v>
      </c>
      <c r="N100" s="5"/>
      <c r="O100" s="5"/>
      <c r="P100" s="5" t="str">
        <f>VLOOKUP(H100,'排出量原単位（AIJ-LCA）_電気設備抜粋_v102'!$A$2:$F$36,6,FALSE)</f>
        <v>kg</v>
      </c>
      <c r="Q100" s="18">
        <f>VLOOKUP(H100,'排出量原単位（AIJ-LCA）_電気設備抜粋_v102'!$A$2:$H$36,7,FALSE)</f>
        <v>2.8067595850899987</v>
      </c>
      <c r="R100" s="18">
        <f>VLOOKUP(H100,'排出量原単位（AIJ-LCA）_電気設備抜粋_v102'!$A$2:$H$36,8,FALSE)</f>
        <v>3.0583187107553598</v>
      </c>
      <c r="S100" s="5"/>
      <c r="T100" s="12"/>
      <c r="U100" s="12">
        <v>2E-3</v>
      </c>
      <c r="V100" s="41">
        <v>30</v>
      </c>
      <c r="W100" s="42">
        <v>1.1464000000000001</v>
      </c>
      <c r="X100" s="43">
        <v>6.1000000000000004E-3</v>
      </c>
      <c r="Y100" s="44" t="s">
        <v>635</v>
      </c>
      <c r="Z100" s="42" t="s">
        <v>651</v>
      </c>
      <c r="AA100" s="51"/>
      <c r="AB100" s="28"/>
    </row>
    <row r="101" spans="1:28" s="24" customFormat="1" ht="19.5" customHeight="1" x14ac:dyDescent="0.2">
      <c r="A101" s="14">
        <v>3010801001</v>
      </c>
      <c r="B101" s="6" t="s">
        <v>82</v>
      </c>
      <c r="C101" s="6">
        <v>1</v>
      </c>
      <c r="D101" s="5" t="s">
        <v>352</v>
      </c>
      <c r="E101" s="5" t="s">
        <v>84</v>
      </c>
      <c r="F101" s="5"/>
      <c r="G101" s="5" t="s">
        <v>353</v>
      </c>
      <c r="H101" s="53">
        <v>317</v>
      </c>
      <c r="I101" s="327">
        <f>INT(VLOOKUP(H101,'排出量原単位（AIJ-LCA）_電気設備抜粋_v102'!$A$2:$F$36,2,FALSE)/10000)</f>
        <v>331</v>
      </c>
      <c r="J101" s="334">
        <f>VLOOKUP(H101,'排出量原単位（AIJ-LCA）_電気設備抜粋_v102'!$A$2:$F$36,2,FALSE)-I101*10000</f>
        <v>1031</v>
      </c>
      <c r="K101" s="14" t="str">
        <f>VLOOKUP(H101,'排出量原単位（AIJ-LCA）_電気設備抜粋_v102'!$A$2:$F$36,3,FALSE)</f>
        <v>開閉制御装置・配電盤</v>
      </c>
      <c r="L101" s="19">
        <f>VLOOKUP(H101,'排出量原単位（AIJ-LCA）_電気設備抜粋_v102'!$A$2:$F$36,4,FALSE)</f>
        <v>4.4370732077669182</v>
      </c>
      <c r="M101" s="18">
        <f>VLOOKUP(H101,'排出量原単位（AIJ-LCA）_電気設備抜粋_v102'!$A$2:$F$36,5,FALSE)</f>
        <v>4.8347511074304474</v>
      </c>
      <c r="N101" s="5"/>
      <c r="O101" s="5"/>
      <c r="P101" s="5" t="str">
        <f>VLOOKUP(H101,'排出量原単位（AIJ-LCA）_電気設備抜粋_v102'!$A$2:$F$36,6,FALSE)</f>
        <v>kg</v>
      </c>
      <c r="Q101" s="18">
        <f>VLOOKUP(H101,'排出量原単位（AIJ-LCA）_電気設備抜粋_v102'!$A$2:$H$36,7,FALSE)</f>
        <v>2.8067595850899987</v>
      </c>
      <c r="R101" s="18">
        <f>VLOOKUP(H101,'排出量原単位（AIJ-LCA）_電気設備抜粋_v102'!$A$2:$H$36,8,FALSE)</f>
        <v>3.0583187107553598</v>
      </c>
      <c r="S101" s="5"/>
      <c r="T101" s="12"/>
      <c r="U101" s="12">
        <v>2E-3</v>
      </c>
      <c r="V101" s="41">
        <v>30</v>
      </c>
      <c r="W101" s="42">
        <v>1.1464000000000001</v>
      </c>
      <c r="X101" s="43">
        <v>6.1000000000000004E-3</v>
      </c>
      <c r="Y101" s="44" t="s">
        <v>635</v>
      </c>
      <c r="Z101" s="42" t="s">
        <v>651</v>
      </c>
      <c r="AA101" s="51"/>
      <c r="AB101" s="28"/>
    </row>
    <row r="102" spans="1:28" ht="19.2" customHeight="1" x14ac:dyDescent="0.2">
      <c r="A102" s="14">
        <v>4020103001</v>
      </c>
      <c r="B102" s="6" t="s">
        <v>131</v>
      </c>
      <c r="C102" s="6">
        <v>2</v>
      </c>
      <c r="D102" s="5" t="s">
        <v>132</v>
      </c>
      <c r="E102" s="5" t="s">
        <v>84</v>
      </c>
      <c r="F102" s="5" t="s">
        <v>410</v>
      </c>
      <c r="G102" s="5" t="s">
        <v>354</v>
      </c>
      <c r="H102" s="53">
        <v>327</v>
      </c>
      <c r="I102" s="327">
        <f>INT(VLOOKUP(H102,'排出量原単位（AIJ-LCA）_電気設備抜粋_v102'!$A$2:$F$36,2,FALSE)/10000)</f>
        <v>339</v>
      </c>
      <c r="J102" s="334">
        <f>VLOOKUP(H102,'排出量原単位（AIJ-LCA）_電気設備抜粋_v102'!$A$2:$F$36,2,FALSE)-I102*10000</f>
        <v>9031</v>
      </c>
      <c r="K102" s="14" t="str">
        <f>VLOOKUP(H102,'排出量原単位（AIJ-LCA）_電気設備抜粋_v102'!$A$2:$F$36,3,FALSE)</f>
        <v>電池</v>
      </c>
      <c r="L102" s="19">
        <f>VLOOKUP(H102,'排出量原単位（AIJ-LCA）_電気設備抜粋_v102'!$A$2:$F$36,4,FALSE)</f>
        <v>4.9477407076350648</v>
      </c>
      <c r="M102" s="18">
        <f>VLOOKUP(H102,'排出量原単位（AIJ-LCA）_電気設備抜粋_v102'!$A$2:$F$36,5,FALSE)</f>
        <v>5.3261806830436571</v>
      </c>
      <c r="N102" s="5"/>
      <c r="O102" s="5"/>
      <c r="P102" s="5" t="str">
        <f>VLOOKUP(H102,'排出量原単位（AIJ-LCA）_電気設備抜粋_v102'!$A$2:$F$36,6,FALSE)</f>
        <v>kg</v>
      </c>
      <c r="Q102" s="18">
        <f>VLOOKUP(H102,'排出量原単位（AIJ-LCA）_電気設備抜粋_v102'!$A$2:$H$36,7,FALSE)</f>
        <v>3.5766144084892697</v>
      </c>
      <c r="R102" s="18">
        <f>VLOOKUP(H102,'排出量原単位（AIJ-LCA）_電気設備抜粋_v102'!$A$2:$H$36,8,FALSE)</f>
        <v>3.8501804558583244</v>
      </c>
      <c r="S102" s="5" t="s">
        <v>446</v>
      </c>
      <c r="T102" s="12"/>
      <c r="U102" s="12">
        <v>2E-3</v>
      </c>
      <c r="V102" s="41">
        <v>20</v>
      </c>
      <c r="W102" s="42">
        <v>1.0469999999999999</v>
      </c>
      <c r="X102" s="43">
        <v>7.4999999999999997E-2</v>
      </c>
      <c r="Y102" s="49" t="s">
        <v>300</v>
      </c>
      <c r="Z102" s="42" t="s">
        <v>601</v>
      </c>
      <c r="AA102" s="51" t="s">
        <v>689</v>
      </c>
      <c r="AB102" s="27"/>
    </row>
    <row r="103" spans="1:28" ht="19.5" customHeight="1" x14ac:dyDescent="0.2">
      <c r="A103" s="35">
        <v>4020103002</v>
      </c>
      <c r="B103" s="6" t="s">
        <v>131</v>
      </c>
      <c r="C103" s="6">
        <v>2</v>
      </c>
      <c r="D103" s="5" t="s">
        <v>132</v>
      </c>
      <c r="E103" s="5" t="s">
        <v>84</v>
      </c>
      <c r="F103" s="5" t="s">
        <v>514</v>
      </c>
      <c r="G103" s="5" t="s">
        <v>354</v>
      </c>
      <c r="H103" s="53">
        <v>327</v>
      </c>
      <c r="I103" s="327">
        <f>INT(VLOOKUP(H103,'排出量原単位（AIJ-LCA）_電気設備抜粋_v102'!$A$2:$F$36,2,FALSE)/10000)</f>
        <v>339</v>
      </c>
      <c r="J103" s="334">
        <f>VLOOKUP(H103,'排出量原単位（AIJ-LCA）_電気設備抜粋_v102'!$A$2:$F$36,2,FALSE)-I103*10000</f>
        <v>9031</v>
      </c>
      <c r="K103" s="14" t="str">
        <f>VLOOKUP(H103,'排出量原単位（AIJ-LCA）_電気設備抜粋_v102'!$A$2:$F$36,3,FALSE)</f>
        <v>電池</v>
      </c>
      <c r="L103" s="19">
        <f>VLOOKUP(H103,'排出量原単位（AIJ-LCA）_電気設備抜粋_v102'!$A$2:$F$36,4,FALSE)</f>
        <v>4.9477407076350648</v>
      </c>
      <c r="M103" s="18">
        <f>VLOOKUP(H103,'排出量原単位（AIJ-LCA）_電気設備抜粋_v102'!$A$2:$F$36,5,FALSE)</f>
        <v>5.3261806830436571</v>
      </c>
      <c r="N103" s="5"/>
      <c r="O103" s="5"/>
      <c r="P103" s="5" t="str">
        <f>VLOOKUP(H103,'排出量原単位（AIJ-LCA）_電気設備抜粋_v102'!$A$2:$F$36,6,FALSE)</f>
        <v>kg</v>
      </c>
      <c r="Q103" s="18">
        <f>VLOOKUP(H103,'排出量原単位（AIJ-LCA）_電気設備抜粋_v102'!$A$2:$H$36,7,FALSE)</f>
        <v>3.5766144084892697</v>
      </c>
      <c r="R103" s="18">
        <f>VLOOKUP(H103,'排出量原単位（AIJ-LCA）_電気設備抜粋_v102'!$A$2:$H$36,8,FALSE)</f>
        <v>3.8501804558583244</v>
      </c>
      <c r="S103" s="5"/>
      <c r="T103" s="12"/>
      <c r="U103" s="12">
        <v>2E-3</v>
      </c>
      <c r="V103" s="41">
        <v>20</v>
      </c>
      <c r="W103" s="42">
        <v>1.0137</v>
      </c>
      <c r="X103" s="43">
        <v>4.8500000000000001E-2</v>
      </c>
      <c r="Y103" s="49" t="s">
        <v>300</v>
      </c>
      <c r="Z103" s="42" t="s">
        <v>602</v>
      </c>
      <c r="AA103" s="51"/>
      <c r="AB103" s="27"/>
    </row>
    <row r="104" spans="1:28" ht="19.5" customHeight="1" x14ac:dyDescent="0.2">
      <c r="A104" s="14">
        <v>4020103002</v>
      </c>
      <c r="B104" s="6" t="s">
        <v>131</v>
      </c>
      <c r="C104" s="6">
        <v>2</v>
      </c>
      <c r="D104" s="5" t="s">
        <v>132</v>
      </c>
      <c r="E104" s="5" t="s">
        <v>84</v>
      </c>
      <c r="F104" s="5" t="s">
        <v>411</v>
      </c>
      <c r="G104" s="5" t="s">
        <v>354</v>
      </c>
      <c r="H104" s="53">
        <v>327</v>
      </c>
      <c r="I104" s="327">
        <f>INT(VLOOKUP(H104,'排出量原単位（AIJ-LCA）_電気設備抜粋_v102'!$A$2:$F$36,2,FALSE)/10000)</f>
        <v>339</v>
      </c>
      <c r="J104" s="334">
        <f>VLOOKUP(H104,'排出量原単位（AIJ-LCA）_電気設備抜粋_v102'!$A$2:$F$36,2,FALSE)-I104*10000</f>
        <v>9031</v>
      </c>
      <c r="K104" s="14" t="str">
        <f>VLOOKUP(H104,'排出量原単位（AIJ-LCA）_電気設備抜粋_v102'!$A$2:$F$36,3,FALSE)</f>
        <v>電池</v>
      </c>
      <c r="L104" s="19">
        <f>VLOOKUP(H104,'排出量原単位（AIJ-LCA）_電気設備抜粋_v102'!$A$2:$F$36,4,FALSE)</f>
        <v>4.9477407076350648</v>
      </c>
      <c r="M104" s="18">
        <f>VLOOKUP(H104,'排出量原単位（AIJ-LCA）_電気設備抜粋_v102'!$A$2:$F$36,5,FALSE)</f>
        <v>5.3261806830436571</v>
      </c>
      <c r="N104" s="5"/>
      <c r="O104" s="5"/>
      <c r="P104" s="5" t="str">
        <f>VLOOKUP(H104,'排出量原単位（AIJ-LCA）_電気設備抜粋_v102'!$A$2:$F$36,6,FALSE)</f>
        <v>kg</v>
      </c>
      <c r="Q104" s="18">
        <f>VLOOKUP(H104,'排出量原単位（AIJ-LCA）_電気設備抜粋_v102'!$A$2:$H$36,7,FALSE)</f>
        <v>3.5766144084892697</v>
      </c>
      <c r="R104" s="18">
        <f>VLOOKUP(H104,'排出量原単位（AIJ-LCA）_電気設備抜粋_v102'!$A$2:$H$36,8,FALSE)</f>
        <v>3.8501804558583244</v>
      </c>
      <c r="S104" s="5" t="s">
        <v>446</v>
      </c>
      <c r="T104" s="12"/>
      <c r="U104" s="12">
        <v>2E-3</v>
      </c>
      <c r="V104" s="41">
        <v>20</v>
      </c>
      <c r="W104" s="42">
        <v>1.0824</v>
      </c>
      <c r="X104" s="43">
        <v>5.3900000000000003E-2</v>
      </c>
      <c r="Y104" s="44" t="s">
        <v>635</v>
      </c>
      <c r="Z104" s="42" t="s">
        <v>653</v>
      </c>
      <c r="AA104" s="51" t="s">
        <v>689</v>
      </c>
      <c r="AB104" s="27"/>
    </row>
    <row r="105" spans="1:28" ht="19.5" customHeight="1" x14ac:dyDescent="0.2">
      <c r="A105" s="14">
        <v>4020203001</v>
      </c>
      <c r="B105" s="6" t="s">
        <v>131</v>
      </c>
      <c r="C105" s="6">
        <v>2</v>
      </c>
      <c r="D105" s="5" t="s">
        <v>133</v>
      </c>
      <c r="E105" s="5" t="s">
        <v>84</v>
      </c>
      <c r="F105" s="5" t="s">
        <v>410</v>
      </c>
      <c r="G105" s="5" t="s">
        <v>134</v>
      </c>
      <c r="H105" s="53">
        <v>327</v>
      </c>
      <c r="I105" s="327">
        <f>INT(VLOOKUP(H105,'排出量原単位（AIJ-LCA）_電気設備抜粋_v102'!$A$2:$F$36,2,FALSE)/10000)</f>
        <v>339</v>
      </c>
      <c r="J105" s="334">
        <f>VLOOKUP(H105,'排出量原単位（AIJ-LCA）_電気設備抜粋_v102'!$A$2:$F$36,2,FALSE)-I105*10000</f>
        <v>9031</v>
      </c>
      <c r="K105" s="14" t="str">
        <f>VLOOKUP(H105,'排出量原単位（AIJ-LCA）_電気設備抜粋_v102'!$A$2:$F$36,3,FALSE)</f>
        <v>電池</v>
      </c>
      <c r="L105" s="19">
        <f>VLOOKUP(H105,'排出量原単位（AIJ-LCA）_電気設備抜粋_v102'!$A$2:$F$36,4,FALSE)</f>
        <v>4.9477407076350648</v>
      </c>
      <c r="M105" s="18">
        <f>VLOOKUP(H105,'排出量原単位（AIJ-LCA）_電気設備抜粋_v102'!$A$2:$F$36,5,FALSE)</f>
        <v>5.3261806830436571</v>
      </c>
      <c r="N105" s="5"/>
      <c r="O105" s="5"/>
      <c r="P105" s="5" t="str">
        <f>VLOOKUP(H105,'排出量原単位（AIJ-LCA）_電気設備抜粋_v102'!$A$2:$F$36,6,FALSE)</f>
        <v>kg</v>
      </c>
      <c r="Q105" s="18">
        <f>VLOOKUP(H105,'排出量原単位（AIJ-LCA）_電気設備抜粋_v102'!$A$2:$H$36,7,FALSE)</f>
        <v>3.5766144084892697</v>
      </c>
      <c r="R105" s="18">
        <f>VLOOKUP(H105,'排出量原単位（AIJ-LCA）_電気設備抜粋_v102'!$A$2:$H$36,8,FALSE)</f>
        <v>3.8501804558583244</v>
      </c>
      <c r="S105" s="5"/>
      <c r="T105" s="12"/>
      <c r="U105" s="12">
        <v>2E-3</v>
      </c>
      <c r="V105" s="41">
        <v>20</v>
      </c>
      <c r="W105" s="42">
        <v>1.0443</v>
      </c>
      <c r="X105" s="43">
        <v>7.6899999999999996E-2</v>
      </c>
      <c r="Y105" s="44" t="s">
        <v>635</v>
      </c>
      <c r="Z105" s="42" t="s">
        <v>654</v>
      </c>
      <c r="AA105" s="51" t="s">
        <v>704</v>
      </c>
      <c r="AB105" s="27"/>
    </row>
    <row r="106" spans="1:28" ht="19.5" customHeight="1" x14ac:dyDescent="0.2">
      <c r="A106" s="14">
        <v>4020203002</v>
      </c>
      <c r="B106" s="6" t="s">
        <v>131</v>
      </c>
      <c r="C106" s="6">
        <v>2</v>
      </c>
      <c r="D106" s="5" t="s">
        <v>133</v>
      </c>
      <c r="E106" s="5" t="s">
        <v>84</v>
      </c>
      <c r="F106" s="5" t="s">
        <v>411</v>
      </c>
      <c r="G106" s="5" t="s">
        <v>134</v>
      </c>
      <c r="H106" s="53">
        <v>327</v>
      </c>
      <c r="I106" s="327">
        <f>INT(VLOOKUP(H106,'排出量原単位（AIJ-LCA）_電気設備抜粋_v102'!$A$2:$F$36,2,FALSE)/10000)</f>
        <v>339</v>
      </c>
      <c r="J106" s="334">
        <f>VLOOKUP(H106,'排出量原単位（AIJ-LCA）_電気設備抜粋_v102'!$A$2:$F$36,2,FALSE)-I106*10000</f>
        <v>9031</v>
      </c>
      <c r="K106" s="14" t="str">
        <f>VLOOKUP(H106,'排出量原単位（AIJ-LCA）_電気設備抜粋_v102'!$A$2:$F$36,3,FALSE)</f>
        <v>電池</v>
      </c>
      <c r="L106" s="19">
        <f>VLOOKUP(H106,'排出量原単位（AIJ-LCA）_電気設備抜粋_v102'!$A$2:$F$36,4,FALSE)</f>
        <v>4.9477407076350648</v>
      </c>
      <c r="M106" s="18">
        <f>VLOOKUP(H106,'排出量原単位（AIJ-LCA）_電気設備抜粋_v102'!$A$2:$F$36,5,FALSE)</f>
        <v>5.3261806830436571</v>
      </c>
      <c r="N106" s="5"/>
      <c r="O106" s="5"/>
      <c r="P106" s="5" t="str">
        <f>VLOOKUP(H106,'排出量原単位（AIJ-LCA）_電気設備抜粋_v102'!$A$2:$F$36,6,FALSE)</f>
        <v>kg</v>
      </c>
      <c r="Q106" s="18">
        <f>VLOOKUP(H106,'排出量原単位（AIJ-LCA）_電気設備抜粋_v102'!$A$2:$H$36,7,FALSE)</f>
        <v>3.5766144084892697</v>
      </c>
      <c r="R106" s="18">
        <f>VLOOKUP(H106,'排出量原単位（AIJ-LCA）_電気設備抜粋_v102'!$A$2:$H$36,8,FALSE)</f>
        <v>3.8501804558583244</v>
      </c>
      <c r="S106" s="5"/>
      <c r="T106" s="12"/>
      <c r="U106" s="12">
        <v>2E-3</v>
      </c>
      <c r="V106" s="41">
        <v>20</v>
      </c>
      <c r="W106" s="42">
        <v>1.0443</v>
      </c>
      <c r="X106" s="43">
        <v>7.6899999999999996E-2</v>
      </c>
      <c r="Y106" s="44" t="s">
        <v>635</v>
      </c>
      <c r="Z106" s="42" t="s">
        <v>654</v>
      </c>
      <c r="AA106" s="51" t="s">
        <v>689</v>
      </c>
      <c r="AB106" s="27"/>
    </row>
    <row r="107" spans="1:28" ht="19.5" customHeight="1" x14ac:dyDescent="0.2">
      <c r="A107" s="14">
        <v>4020303001</v>
      </c>
      <c r="B107" s="6" t="s">
        <v>131</v>
      </c>
      <c r="C107" s="6">
        <v>2</v>
      </c>
      <c r="D107" s="5" t="s">
        <v>135</v>
      </c>
      <c r="E107" s="5" t="s">
        <v>84</v>
      </c>
      <c r="F107" s="5"/>
      <c r="G107" s="5" t="s">
        <v>136</v>
      </c>
      <c r="H107" s="53">
        <v>327</v>
      </c>
      <c r="I107" s="327">
        <f>INT(VLOOKUP(H107,'排出量原単位（AIJ-LCA）_電気設備抜粋_v102'!$A$2:$F$36,2,FALSE)/10000)</f>
        <v>339</v>
      </c>
      <c r="J107" s="334">
        <f>VLOOKUP(H107,'排出量原単位（AIJ-LCA）_電気設備抜粋_v102'!$A$2:$F$36,2,FALSE)-I107*10000</f>
        <v>9031</v>
      </c>
      <c r="K107" s="14" t="str">
        <f>VLOOKUP(H107,'排出量原単位（AIJ-LCA）_電気設備抜粋_v102'!$A$2:$F$36,3,FALSE)</f>
        <v>電池</v>
      </c>
      <c r="L107" s="19">
        <f>VLOOKUP(H107,'排出量原単位（AIJ-LCA）_電気設備抜粋_v102'!$A$2:$F$36,4,FALSE)</f>
        <v>4.9477407076350648</v>
      </c>
      <c r="M107" s="18">
        <f>VLOOKUP(H107,'排出量原単位（AIJ-LCA）_電気設備抜粋_v102'!$A$2:$F$36,5,FALSE)</f>
        <v>5.3261806830436571</v>
      </c>
      <c r="N107" s="5"/>
      <c r="O107" s="5"/>
      <c r="P107" s="5" t="str">
        <f>VLOOKUP(H107,'排出量原単位（AIJ-LCA）_電気設備抜粋_v102'!$A$2:$F$36,6,FALSE)</f>
        <v>kg</v>
      </c>
      <c r="Q107" s="18">
        <f>VLOOKUP(H107,'排出量原単位（AIJ-LCA）_電気設備抜粋_v102'!$A$2:$H$36,7,FALSE)</f>
        <v>3.5766144084892697</v>
      </c>
      <c r="R107" s="18">
        <f>VLOOKUP(H107,'排出量原単位（AIJ-LCA）_電気設備抜粋_v102'!$A$2:$H$36,8,FALSE)</f>
        <v>3.8501804558583244</v>
      </c>
      <c r="S107" s="5"/>
      <c r="T107" s="12"/>
      <c r="U107" s="12">
        <v>2E-3</v>
      </c>
      <c r="V107" s="41">
        <v>20</v>
      </c>
      <c r="W107" s="42">
        <v>1.0824</v>
      </c>
      <c r="X107" s="43">
        <v>5.3900000000000003E-2</v>
      </c>
      <c r="Y107" s="44" t="s">
        <v>635</v>
      </c>
      <c r="Z107" s="42" t="s">
        <v>653</v>
      </c>
      <c r="AA107" s="51" t="s">
        <v>689</v>
      </c>
      <c r="AB107" s="27"/>
    </row>
    <row r="108" spans="1:28" s="24" customFormat="1" ht="19.5" customHeight="1" thickBot="1" x14ac:dyDescent="0.25">
      <c r="A108" s="55">
        <v>4020401001</v>
      </c>
      <c r="B108" s="56" t="s">
        <v>131</v>
      </c>
      <c r="C108" s="56">
        <v>2</v>
      </c>
      <c r="D108" s="30" t="s">
        <v>355</v>
      </c>
      <c r="E108" s="30"/>
      <c r="F108" s="30"/>
      <c r="G108" s="30" t="s">
        <v>356</v>
      </c>
      <c r="H108" s="57">
        <v>336</v>
      </c>
      <c r="I108" s="328">
        <f>INT(VLOOKUP(H108,'排出量原単位（AIJ-LCA）_電気設備抜粋_v102'!$A$2:$F$36,2,FALSE)/10000)</f>
        <v>342</v>
      </c>
      <c r="J108" s="335">
        <f>VLOOKUP(H108,'排出量原単位（AIJ-LCA）_電気設備抜粋_v102'!$A$2:$F$36,2,FALSE)-I108*10000</f>
        <v>1011</v>
      </c>
      <c r="K108" s="55" t="str">
        <f>VLOOKUP(H108,'排出量原単位（AIJ-LCA）_電気設備抜粋_v102'!$A$2:$F$36,3,FALSE)</f>
        <v>パーソナルコンピュータ</v>
      </c>
      <c r="L108" s="58">
        <f>VLOOKUP(H108,'排出量原単位（AIJ-LCA）_電気設備抜粋_v102'!$A$2:$F$36,4,FALSE)</f>
        <v>254.16320694755748</v>
      </c>
      <c r="M108" s="59">
        <f>VLOOKUP(H108,'排出量原単位（AIJ-LCA）_電気設備抜粋_v102'!$A$2:$F$36,5,FALSE)</f>
        <v>299.55947164182845</v>
      </c>
      <c r="N108" s="30"/>
      <c r="O108" s="30"/>
      <c r="P108" s="30" t="str">
        <f>VLOOKUP(H108,'排出量原単位（AIJ-LCA）_電気設備抜粋_v102'!$A$2:$F$36,6,FALSE)</f>
        <v>台</v>
      </c>
      <c r="Q108" s="59">
        <f>VLOOKUP(H108,'排出量原単位（AIJ-LCA）_電気設備抜粋_v102'!$A$2:$H$36,7,FALSE)</f>
        <v>2.052696468325526</v>
      </c>
      <c r="R108" s="59">
        <f>VLOOKUP(H108,'排出量原単位（AIJ-LCA）_電気設備抜粋_v102'!$A$2:$H$36,8,FALSE)</f>
        <v>2.4193299922420235</v>
      </c>
      <c r="S108" s="30"/>
      <c r="T108" s="60"/>
      <c r="U108" s="60">
        <v>0</v>
      </c>
      <c r="V108" s="61">
        <v>25</v>
      </c>
      <c r="W108" s="62">
        <v>1.1200000000000001</v>
      </c>
      <c r="X108" s="63">
        <v>0</v>
      </c>
      <c r="Y108" s="64" t="s">
        <v>300</v>
      </c>
      <c r="Z108" s="62" t="s">
        <v>548</v>
      </c>
      <c r="AA108" s="65"/>
      <c r="AB108" s="28"/>
    </row>
    <row r="109" spans="1:28" ht="19.5" customHeight="1" x14ac:dyDescent="0.2">
      <c r="A109" s="77">
        <v>5010103001</v>
      </c>
      <c r="B109" s="67" t="s">
        <v>137</v>
      </c>
      <c r="C109" s="67">
        <v>1</v>
      </c>
      <c r="D109" s="68" t="s">
        <v>139</v>
      </c>
      <c r="E109" s="68" t="s">
        <v>140</v>
      </c>
      <c r="F109" s="68"/>
      <c r="G109" s="68" t="s">
        <v>138</v>
      </c>
      <c r="H109" s="78">
        <v>314</v>
      </c>
      <c r="I109" s="329">
        <f>INT(VLOOKUP(H109,'排出量原単位（AIJ-LCA）_電気設備抜粋_v102'!$A$2:$F$36,2,FALSE)/10000)</f>
        <v>331</v>
      </c>
      <c r="J109" s="336">
        <f>VLOOKUP(H109,'排出量原単位（AIJ-LCA）_電気設備抜粋_v102'!$A$2:$F$36,2,FALSE)-I109*10000</f>
        <v>1011</v>
      </c>
      <c r="K109" s="77" t="str">
        <f>VLOOKUP(H109,'排出量原単位（AIJ-LCA）_電気設備抜粋_v102'!$A$2:$F$36,3,FALSE)</f>
        <v>発電機器</v>
      </c>
      <c r="L109" s="79">
        <f>VLOOKUP(H109,'排出量原単位（AIJ-LCA）_電気設備抜粋_v102'!$A$2:$F$36,4,FALSE)</f>
        <v>4.1477992082587773</v>
      </c>
      <c r="M109" s="70">
        <f>VLOOKUP(H109,'排出量原単位（AIJ-LCA）_電気設備抜粋_v102'!$A$2:$F$36,5,FALSE)</f>
        <v>4.4443246338897229</v>
      </c>
      <c r="N109" s="68"/>
      <c r="O109" s="68"/>
      <c r="P109" s="68" t="str">
        <f>VLOOKUP(H109,'排出量原単位（AIJ-LCA）_電気設備抜粋_v102'!$A$2:$F$36,6,FALSE)</f>
        <v>kg</v>
      </c>
      <c r="Q109" s="70">
        <f>VLOOKUP(H109,'排出量原単位（AIJ-LCA）_電気設備抜粋_v102'!$A$2:$H$36,7,FALSE)</f>
        <v>3.6330837896976163</v>
      </c>
      <c r="R109" s="70">
        <f>VLOOKUP(H109,'排出量原単位（AIJ-LCA）_電気設備抜粋_v102'!$A$2:$H$36,8,FALSE)</f>
        <v>3.892812301856047</v>
      </c>
      <c r="S109" s="68"/>
      <c r="T109" s="71"/>
      <c r="U109" s="71">
        <v>0</v>
      </c>
      <c r="V109" s="72">
        <v>30</v>
      </c>
      <c r="W109" s="73">
        <v>1.105</v>
      </c>
      <c r="X109" s="74">
        <v>2.6665999999999999E-2</v>
      </c>
      <c r="Y109" s="75" t="s">
        <v>300</v>
      </c>
      <c r="Z109" s="73" t="s">
        <v>595</v>
      </c>
      <c r="AA109" s="76" t="s">
        <v>689</v>
      </c>
      <c r="AB109" s="27"/>
    </row>
    <row r="110" spans="1:28" ht="19.5" customHeight="1" x14ac:dyDescent="0.2">
      <c r="A110" s="14">
        <v>5010106001</v>
      </c>
      <c r="B110" s="6" t="s">
        <v>137</v>
      </c>
      <c r="C110" s="6">
        <v>1</v>
      </c>
      <c r="D110" s="5" t="s">
        <v>139</v>
      </c>
      <c r="E110" s="5" t="s">
        <v>142</v>
      </c>
      <c r="F110" s="5" t="s">
        <v>143</v>
      </c>
      <c r="G110" s="5" t="s">
        <v>250</v>
      </c>
      <c r="H110" s="53">
        <v>263</v>
      </c>
      <c r="I110" s="327">
        <f>INT(VLOOKUP(H110,'排出量原単位（AIJ-LCA）_電気設備抜粋_v102'!$A$2:$F$36,2,FALSE)/10000)</f>
        <v>289</v>
      </c>
      <c r="J110" s="334">
        <f>VLOOKUP(H110,'排出量原単位（AIJ-LCA）_電気設備抜粋_v102'!$A$2:$F$36,2,FALSE)-I110*10000</f>
        <v>9021</v>
      </c>
      <c r="K110" s="14" t="str">
        <f>VLOOKUP(H110,'排出量原単位（AIJ-LCA）_電気設備抜粋_v102'!$A$2:$F$36,3,FALSE)</f>
        <v>金属製容器・製缶板金製品</v>
      </c>
      <c r="L110" s="19">
        <f>VLOOKUP(H110,'排出量原単位（AIJ-LCA）_電気設備抜粋_v102'!$A$2:$F$36,4,FALSE)</f>
        <v>1.8444953148747658</v>
      </c>
      <c r="M110" s="18">
        <f>VLOOKUP(H110,'排出量原単位（AIJ-LCA）_電気設備抜粋_v102'!$A$2:$F$36,5,FALSE)</f>
        <v>1.927876992997873</v>
      </c>
      <c r="N110" s="5"/>
      <c r="O110" s="5"/>
      <c r="P110" s="5" t="str">
        <f>VLOOKUP(H110,'排出量原単位（AIJ-LCA）_電気設備抜粋_v102'!$A$2:$F$36,6,FALSE)</f>
        <v>kg</v>
      </c>
      <c r="Q110" s="18">
        <f>VLOOKUP(H110,'排出量原単位（AIJ-LCA）_電気設備抜粋_v102'!$A$2:$H$36,7,FALSE)</f>
        <v>4.7580713521578568</v>
      </c>
      <c r="R110" s="18">
        <f>VLOOKUP(H110,'排出量原単位（AIJ-LCA）_電気設備抜粋_v102'!$A$2:$H$36,8,FALSE)</f>
        <v>4.9731632370615273</v>
      </c>
      <c r="S110" s="5"/>
      <c r="T110" s="12"/>
      <c r="U110" s="12">
        <v>0</v>
      </c>
      <c r="V110" s="41">
        <v>40</v>
      </c>
      <c r="W110" s="42">
        <v>0.878</v>
      </c>
      <c r="X110" s="43">
        <v>0</v>
      </c>
      <c r="Y110" s="49" t="s">
        <v>636</v>
      </c>
      <c r="Z110" s="42" t="s">
        <v>597</v>
      </c>
      <c r="AA110" s="51" t="s">
        <v>689</v>
      </c>
      <c r="AB110" s="27"/>
    </row>
    <row r="111" spans="1:28" ht="19.5" customHeight="1" x14ac:dyDescent="0.2">
      <c r="A111" s="14">
        <v>5010106002</v>
      </c>
      <c r="B111" s="6" t="s">
        <v>137</v>
      </c>
      <c r="C111" s="6">
        <v>1</v>
      </c>
      <c r="D111" s="5" t="s">
        <v>139</v>
      </c>
      <c r="E111" s="5" t="s">
        <v>142</v>
      </c>
      <c r="F111" s="5" t="s">
        <v>144</v>
      </c>
      <c r="G111" s="5" t="s">
        <v>251</v>
      </c>
      <c r="H111" s="53">
        <v>263</v>
      </c>
      <c r="I111" s="327">
        <f>INT(VLOOKUP(H111,'排出量原単位（AIJ-LCA）_電気設備抜粋_v102'!$A$2:$F$36,2,FALSE)/10000)</f>
        <v>289</v>
      </c>
      <c r="J111" s="334">
        <f>VLOOKUP(H111,'排出量原単位（AIJ-LCA）_電気設備抜粋_v102'!$A$2:$F$36,2,FALSE)-I111*10000</f>
        <v>9021</v>
      </c>
      <c r="K111" s="14" t="str">
        <f>VLOOKUP(H111,'排出量原単位（AIJ-LCA）_電気設備抜粋_v102'!$A$2:$F$36,3,FALSE)</f>
        <v>金属製容器・製缶板金製品</v>
      </c>
      <c r="L111" s="19">
        <f>VLOOKUP(H111,'排出量原単位（AIJ-LCA）_電気設備抜粋_v102'!$A$2:$F$36,4,FALSE)</f>
        <v>1.8444953148747658</v>
      </c>
      <c r="M111" s="18">
        <f>VLOOKUP(H111,'排出量原単位（AIJ-LCA）_電気設備抜粋_v102'!$A$2:$F$36,5,FALSE)</f>
        <v>1.927876992997873</v>
      </c>
      <c r="N111" s="5"/>
      <c r="O111" s="5"/>
      <c r="P111" s="5" t="str">
        <f>VLOOKUP(H111,'排出量原単位（AIJ-LCA）_電気設備抜粋_v102'!$A$2:$F$36,6,FALSE)</f>
        <v>kg</v>
      </c>
      <c r="Q111" s="18">
        <f>VLOOKUP(H111,'排出量原単位（AIJ-LCA）_電気設備抜粋_v102'!$A$2:$H$36,7,FALSE)</f>
        <v>4.7580713521578568</v>
      </c>
      <c r="R111" s="18">
        <f>VLOOKUP(H111,'排出量原単位（AIJ-LCA）_電気設備抜粋_v102'!$A$2:$H$36,8,FALSE)</f>
        <v>4.9731632370615273</v>
      </c>
      <c r="S111" s="5"/>
      <c r="T111" s="12"/>
      <c r="U111" s="12">
        <v>0</v>
      </c>
      <c r="V111" s="41">
        <v>40</v>
      </c>
      <c r="W111" s="42">
        <v>1.6779999999999999</v>
      </c>
      <c r="X111" s="43">
        <v>0</v>
      </c>
      <c r="Y111" s="49" t="s">
        <v>636</v>
      </c>
      <c r="Z111" s="42" t="s">
        <v>598</v>
      </c>
      <c r="AA111" s="51" t="s">
        <v>691</v>
      </c>
      <c r="AB111" s="27"/>
    </row>
    <row r="112" spans="1:28" ht="19.5" customHeight="1" x14ac:dyDescent="0.2">
      <c r="A112" s="14">
        <v>5010106003</v>
      </c>
      <c r="B112" s="6" t="s">
        <v>137</v>
      </c>
      <c r="C112" s="6">
        <v>1</v>
      </c>
      <c r="D112" s="5" t="s">
        <v>139</v>
      </c>
      <c r="E112" s="5" t="s">
        <v>142</v>
      </c>
      <c r="F112" s="5" t="s">
        <v>623</v>
      </c>
      <c r="G112" s="5" t="s">
        <v>252</v>
      </c>
      <c r="H112" s="53">
        <v>317</v>
      </c>
      <c r="I112" s="327">
        <f>INT(VLOOKUP(H112,'排出量原単位（AIJ-LCA）_電気設備抜粋_v102'!$A$2:$F$36,2,FALSE)/10000)</f>
        <v>331</v>
      </c>
      <c r="J112" s="334">
        <f>VLOOKUP(H112,'排出量原単位（AIJ-LCA）_電気設備抜粋_v102'!$A$2:$F$36,2,FALSE)-I112*10000</f>
        <v>1031</v>
      </c>
      <c r="K112" s="14" t="str">
        <f>VLOOKUP(H112,'排出量原単位（AIJ-LCA）_電気設備抜粋_v102'!$A$2:$F$36,3,FALSE)</f>
        <v>開閉制御装置・配電盤</v>
      </c>
      <c r="L112" s="19">
        <f>VLOOKUP(H112,'排出量原単位（AIJ-LCA）_電気設備抜粋_v102'!$A$2:$F$36,4,FALSE)</f>
        <v>4.4370732077669182</v>
      </c>
      <c r="M112" s="18">
        <f>VLOOKUP(H112,'排出量原単位（AIJ-LCA）_電気設備抜粋_v102'!$A$2:$F$36,5,FALSE)</f>
        <v>4.8347511074304474</v>
      </c>
      <c r="N112" s="5"/>
      <c r="O112" s="5"/>
      <c r="P112" s="5" t="str">
        <f>VLOOKUP(H112,'排出量原単位（AIJ-LCA）_電気設備抜粋_v102'!$A$2:$F$36,6,FALSE)</f>
        <v>kg</v>
      </c>
      <c r="Q112" s="18">
        <f>VLOOKUP(H112,'排出量原単位（AIJ-LCA）_電気設備抜粋_v102'!$A$2:$H$36,7,FALSE)</f>
        <v>2.8067595850899987</v>
      </c>
      <c r="R112" s="18">
        <f>VLOOKUP(H112,'排出量原単位（AIJ-LCA）_電気設備抜粋_v102'!$A$2:$H$36,8,FALSE)</f>
        <v>3.0583187107553598</v>
      </c>
      <c r="S112" s="5"/>
      <c r="T112" s="12"/>
      <c r="U112" s="12">
        <v>0</v>
      </c>
      <c r="V112" s="41">
        <v>20</v>
      </c>
      <c r="W112" s="42">
        <v>1.1234999999999999</v>
      </c>
      <c r="X112" s="43">
        <v>0</v>
      </c>
      <c r="Y112" s="49" t="s">
        <v>636</v>
      </c>
      <c r="Z112" s="42" t="s">
        <v>599</v>
      </c>
      <c r="AA112" s="51" t="s">
        <v>691</v>
      </c>
      <c r="AB112" s="27"/>
    </row>
    <row r="113" spans="1:29" ht="19.5" customHeight="1" x14ac:dyDescent="0.2">
      <c r="A113" s="14">
        <v>5010203001</v>
      </c>
      <c r="B113" s="6" t="s">
        <v>137</v>
      </c>
      <c r="C113" s="6">
        <v>1</v>
      </c>
      <c r="D113" s="5" t="s">
        <v>145</v>
      </c>
      <c r="E113" s="5" t="s">
        <v>140</v>
      </c>
      <c r="F113" s="5"/>
      <c r="G113" s="5" t="s">
        <v>148</v>
      </c>
      <c r="H113" s="53">
        <v>314</v>
      </c>
      <c r="I113" s="327">
        <f>INT(VLOOKUP(H113,'排出量原単位（AIJ-LCA）_電気設備抜粋_v102'!$A$2:$F$36,2,FALSE)/10000)</f>
        <v>331</v>
      </c>
      <c r="J113" s="334">
        <f>VLOOKUP(H113,'排出量原単位（AIJ-LCA）_電気設備抜粋_v102'!$A$2:$F$36,2,FALSE)-I113*10000</f>
        <v>1011</v>
      </c>
      <c r="K113" s="14" t="str">
        <f>VLOOKUP(H113,'排出量原単位（AIJ-LCA）_電気設備抜粋_v102'!$A$2:$F$36,3,FALSE)</f>
        <v>発電機器</v>
      </c>
      <c r="L113" s="19">
        <f>VLOOKUP(H113,'排出量原単位（AIJ-LCA）_電気設備抜粋_v102'!$A$2:$F$36,4,FALSE)</f>
        <v>4.1477992082587773</v>
      </c>
      <c r="M113" s="18">
        <f>VLOOKUP(H113,'排出量原単位（AIJ-LCA）_電気設備抜粋_v102'!$A$2:$F$36,5,FALSE)</f>
        <v>4.4443246338897229</v>
      </c>
      <c r="N113" s="5"/>
      <c r="O113" s="5"/>
      <c r="P113" s="5" t="str">
        <f>VLOOKUP(H113,'排出量原単位（AIJ-LCA）_電気設備抜粋_v102'!$A$2:$F$36,6,FALSE)</f>
        <v>kg</v>
      </c>
      <c r="Q113" s="18">
        <f>VLOOKUP(H113,'排出量原単位（AIJ-LCA）_電気設備抜粋_v102'!$A$2:$H$36,7,FALSE)</f>
        <v>3.6330837896976163</v>
      </c>
      <c r="R113" s="18">
        <f>VLOOKUP(H113,'排出量原単位（AIJ-LCA）_電気設備抜粋_v102'!$A$2:$H$36,8,FALSE)</f>
        <v>3.892812301856047</v>
      </c>
      <c r="S113" s="5"/>
      <c r="T113" s="12"/>
      <c r="U113" s="12">
        <v>0</v>
      </c>
      <c r="V113" s="41">
        <v>15</v>
      </c>
      <c r="W113" s="42">
        <v>1.0629999999999999</v>
      </c>
      <c r="X113" s="43">
        <v>3.6733333333333298E-2</v>
      </c>
      <c r="Y113" s="49" t="s">
        <v>636</v>
      </c>
      <c r="Z113" s="42" t="s">
        <v>600</v>
      </c>
      <c r="AA113" s="51"/>
      <c r="AB113" s="27"/>
    </row>
    <row r="114" spans="1:29" ht="19.5" customHeight="1" x14ac:dyDescent="0.2">
      <c r="A114" s="14">
        <v>5010303001</v>
      </c>
      <c r="B114" s="6" t="s">
        <v>137</v>
      </c>
      <c r="C114" s="6">
        <v>1</v>
      </c>
      <c r="D114" s="5" t="s">
        <v>146</v>
      </c>
      <c r="E114" s="5" t="s">
        <v>140</v>
      </c>
      <c r="F114" s="5"/>
      <c r="G114" s="5" t="s">
        <v>147</v>
      </c>
      <c r="H114" s="53">
        <v>314</v>
      </c>
      <c r="I114" s="327">
        <f>INT(VLOOKUP(H114,'排出量原単位（AIJ-LCA）_電気設備抜粋_v102'!$A$2:$F$36,2,FALSE)/10000)</f>
        <v>331</v>
      </c>
      <c r="J114" s="334">
        <f>VLOOKUP(H114,'排出量原単位（AIJ-LCA）_電気設備抜粋_v102'!$A$2:$F$36,2,FALSE)-I114*10000</f>
        <v>1011</v>
      </c>
      <c r="K114" s="14" t="str">
        <f>VLOOKUP(H114,'排出量原単位（AIJ-LCA）_電気設備抜粋_v102'!$A$2:$F$36,3,FALSE)</f>
        <v>発電機器</v>
      </c>
      <c r="L114" s="19">
        <f>VLOOKUP(H114,'排出量原単位（AIJ-LCA）_電気設備抜粋_v102'!$A$2:$F$36,4,FALSE)</f>
        <v>4.1477992082587773</v>
      </c>
      <c r="M114" s="18">
        <f>VLOOKUP(H114,'排出量原単位（AIJ-LCA）_電気設備抜粋_v102'!$A$2:$F$36,5,FALSE)</f>
        <v>4.4443246338897229</v>
      </c>
      <c r="N114" s="5"/>
      <c r="O114" s="5"/>
      <c r="P114" s="5" t="str">
        <f>VLOOKUP(H114,'排出量原単位（AIJ-LCA）_電気設備抜粋_v102'!$A$2:$F$36,6,FALSE)</f>
        <v>kg</v>
      </c>
      <c r="Q114" s="18">
        <f>VLOOKUP(H114,'排出量原単位（AIJ-LCA）_電気設備抜粋_v102'!$A$2:$H$36,7,FALSE)</f>
        <v>3.6330837896976163</v>
      </c>
      <c r="R114" s="18">
        <f>VLOOKUP(H114,'排出量原単位（AIJ-LCA）_電気設備抜粋_v102'!$A$2:$H$36,8,FALSE)</f>
        <v>3.892812301856047</v>
      </c>
      <c r="S114" s="5"/>
      <c r="T114" s="12"/>
      <c r="U114" s="12">
        <v>0</v>
      </c>
      <c r="V114" s="41">
        <v>30</v>
      </c>
      <c r="W114" s="42">
        <v>1.0660000000000001</v>
      </c>
      <c r="X114" s="43">
        <v>1.4E-2</v>
      </c>
      <c r="Y114" s="49" t="s">
        <v>300</v>
      </c>
      <c r="Z114" s="42" t="s">
        <v>596</v>
      </c>
      <c r="AA114" s="51" t="s">
        <v>689</v>
      </c>
      <c r="AB114" s="27"/>
    </row>
    <row r="115" spans="1:29" ht="19.5" customHeight="1" x14ac:dyDescent="0.2">
      <c r="A115" s="14">
        <v>5010403001</v>
      </c>
      <c r="B115" s="6" t="s">
        <v>137</v>
      </c>
      <c r="C115" s="6">
        <v>1</v>
      </c>
      <c r="D115" s="5" t="s">
        <v>149</v>
      </c>
      <c r="E115" s="5" t="s">
        <v>140</v>
      </c>
      <c r="F115" s="5"/>
      <c r="G115" s="5" t="s">
        <v>150</v>
      </c>
      <c r="H115" s="53">
        <v>314</v>
      </c>
      <c r="I115" s="327">
        <f>INT(VLOOKUP(H115,'排出量原単位（AIJ-LCA）_電気設備抜粋_v102'!$A$2:$F$36,2,FALSE)/10000)</f>
        <v>331</v>
      </c>
      <c r="J115" s="334">
        <f>VLOOKUP(H115,'排出量原単位（AIJ-LCA）_電気設備抜粋_v102'!$A$2:$F$36,2,FALSE)-I115*10000</f>
        <v>1011</v>
      </c>
      <c r="K115" s="14" t="str">
        <f>VLOOKUP(H115,'排出量原単位（AIJ-LCA）_電気設備抜粋_v102'!$A$2:$F$36,3,FALSE)</f>
        <v>発電機器</v>
      </c>
      <c r="L115" s="19">
        <f>VLOOKUP(H115,'排出量原単位（AIJ-LCA）_電気設備抜粋_v102'!$A$2:$F$36,4,FALSE)</f>
        <v>4.1477992082587773</v>
      </c>
      <c r="M115" s="18">
        <f>VLOOKUP(H115,'排出量原単位（AIJ-LCA）_電気設備抜粋_v102'!$A$2:$F$36,5,FALSE)</f>
        <v>4.4443246338897229</v>
      </c>
      <c r="N115" s="5"/>
      <c r="O115" s="5"/>
      <c r="P115" s="5" t="str">
        <f>VLOOKUP(H115,'排出量原単位（AIJ-LCA）_電気設備抜粋_v102'!$A$2:$F$36,6,FALSE)</f>
        <v>kg</v>
      </c>
      <c r="Q115" s="18">
        <f>VLOOKUP(H115,'排出量原単位（AIJ-LCA）_電気設備抜粋_v102'!$A$2:$H$36,7,FALSE)</f>
        <v>3.6330837896976163</v>
      </c>
      <c r="R115" s="18">
        <f>VLOOKUP(H115,'排出量原単位（AIJ-LCA）_電気設備抜粋_v102'!$A$2:$H$36,8,FALSE)</f>
        <v>3.892812301856047</v>
      </c>
      <c r="S115" s="5"/>
      <c r="T115" s="12"/>
      <c r="U115" s="12">
        <v>0</v>
      </c>
      <c r="V115" s="41">
        <v>30</v>
      </c>
      <c r="W115" s="42">
        <v>1.0660000000000001</v>
      </c>
      <c r="X115" s="43">
        <v>1.4E-2</v>
      </c>
      <c r="Y115" s="49" t="s">
        <v>300</v>
      </c>
      <c r="Z115" s="42" t="s">
        <v>634</v>
      </c>
      <c r="AA115" s="51"/>
      <c r="AB115" s="27"/>
    </row>
    <row r="116" spans="1:29" ht="19.5" customHeight="1" x14ac:dyDescent="0.2">
      <c r="A116" s="14">
        <v>5010702001</v>
      </c>
      <c r="B116" s="6" t="s">
        <v>137</v>
      </c>
      <c r="C116" s="6">
        <v>1</v>
      </c>
      <c r="D116" s="5" t="s">
        <v>152</v>
      </c>
      <c r="E116" s="5" t="s">
        <v>153</v>
      </c>
      <c r="F116" s="32" t="s">
        <v>604</v>
      </c>
      <c r="G116" s="5" t="s">
        <v>155</v>
      </c>
      <c r="H116" s="53">
        <v>328</v>
      </c>
      <c r="I116" s="327">
        <f>INT(VLOOKUP(H116,'排出量原単位（AIJ-LCA）_電気設備抜粋_v102'!$A$2:$F$36,2,FALSE)/10000)</f>
        <v>339</v>
      </c>
      <c r="J116" s="334">
        <f>VLOOKUP(H116,'排出量原単位（AIJ-LCA）_電気設備抜粋_v102'!$A$2:$F$36,2,FALSE)-I116*10000</f>
        <v>9099</v>
      </c>
      <c r="K116" s="14" t="str">
        <f>VLOOKUP(H116,'排出量原単位（AIJ-LCA）_電気設備抜粋_v102'!$A$2:$F$36,3,FALSE)</f>
        <v>その他の電気機械器具</v>
      </c>
      <c r="L116" s="34" t="s">
        <v>613</v>
      </c>
      <c r="M116" s="34" t="s">
        <v>613</v>
      </c>
      <c r="N116" s="34">
        <v>733.8</v>
      </c>
      <c r="O116" s="36">
        <v>1020.9</v>
      </c>
      <c r="P116" s="32" t="s">
        <v>612</v>
      </c>
      <c r="Q116" s="36">
        <f>VLOOKUP(H116,'排出量原単位（AIJ-LCA）_電気設備抜粋_v102'!$A$2:$H$36,7,FALSE)</f>
        <v>2.8961136773376865</v>
      </c>
      <c r="R116" s="36">
        <f>VLOOKUP(H116,'排出量原単位（AIJ-LCA）_電気設備抜粋_v102'!$A$2:$H$36,8,FALSE)</f>
        <v>4.0293084627190066</v>
      </c>
      <c r="S116" s="5"/>
      <c r="T116" s="12"/>
      <c r="U116" s="12">
        <v>0</v>
      </c>
      <c r="V116" s="41">
        <v>25</v>
      </c>
      <c r="W116" s="42">
        <v>1.2403</v>
      </c>
      <c r="X116" s="43">
        <v>0</v>
      </c>
      <c r="Y116" s="49" t="s">
        <v>300</v>
      </c>
      <c r="Z116" s="42" t="s">
        <v>603</v>
      </c>
      <c r="AA116" s="51" t="s">
        <v>692</v>
      </c>
      <c r="AB116" s="27"/>
    </row>
    <row r="117" spans="1:29" ht="19.5" customHeight="1" x14ac:dyDescent="0.2">
      <c r="A117" s="14">
        <v>5010702001</v>
      </c>
      <c r="B117" s="6" t="s">
        <v>137</v>
      </c>
      <c r="C117" s="6">
        <v>1</v>
      </c>
      <c r="D117" s="5" t="s">
        <v>152</v>
      </c>
      <c r="E117" s="5" t="s">
        <v>153</v>
      </c>
      <c r="F117" s="32" t="s">
        <v>605</v>
      </c>
      <c r="G117" s="5" t="s">
        <v>155</v>
      </c>
      <c r="H117" s="53">
        <v>328</v>
      </c>
      <c r="I117" s="327">
        <f>INT(VLOOKUP(H117,'排出量原単位（AIJ-LCA）_電気設備抜粋_v102'!$A$2:$F$36,2,FALSE)/10000)</f>
        <v>339</v>
      </c>
      <c r="J117" s="334">
        <f>VLOOKUP(H117,'排出量原単位（AIJ-LCA）_電気設備抜粋_v102'!$A$2:$F$36,2,FALSE)-I117*10000</f>
        <v>9099</v>
      </c>
      <c r="K117" s="14" t="str">
        <f>VLOOKUP(H117,'排出量原単位（AIJ-LCA）_電気設備抜粋_v102'!$A$2:$F$36,3,FALSE)</f>
        <v>その他の電気機械器具</v>
      </c>
      <c r="L117" s="34" t="s">
        <v>613</v>
      </c>
      <c r="M117" s="34" t="s">
        <v>613</v>
      </c>
      <c r="N117" s="34">
        <v>821.6</v>
      </c>
      <c r="O117" s="36">
        <v>1143</v>
      </c>
      <c r="P117" s="32" t="s">
        <v>612</v>
      </c>
      <c r="Q117" s="36">
        <f>VLOOKUP(H117,'排出量原単位（AIJ-LCA）_電気設備抜粋_v102'!$A$2:$H$36,7,FALSE)</f>
        <v>2.8961136773376865</v>
      </c>
      <c r="R117" s="36">
        <f>VLOOKUP(H117,'排出量原単位（AIJ-LCA）_電気設備抜粋_v102'!$A$2:$H$36,8,FALSE)</f>
        <v>4.0293084627190066</v>
      </c>
      <c r="S117" s="5"/>
      <c r="T117" s="12"/>
      <c r="U117" s="12">
        <v>0</v>
      </c>
      <c r="V117" s="41">
        <v>25</v>
      </c>
      <c r="W117" s="42">
        <v>1.2403</v>
      </c>
      <c r="X117" s="43">
        <v>0</v>
      </c>
      <c r="Y117" s="49" t="s">
        <v>300</v>
      </c>
      <c r="Z117" s="42" t="s">
        <v>603</v>
      </c>
      <c r="AA117" s="51" t="s">
        <v>692</v>
      </c>
      <c r="AB117" s="27"/>
    </row>
    <row r="118" spans="1:29" ht="19.5" customHeight="1" x14ac:dyDescent="0.2">
      <c r="A118" s="14">
        <v>5010702001</v>
      </c>
      <c r="B118" s="6" t="s">
        <v>137</v>
      </c>
      <c r="C118" s="6">
        <v>1</v>
      </c>
      <c r="D118" s="5" t="s">
        <v>152</v>
      </c>
      <c r="E118" s="5" t="s">
        <v>153</v>
      </c>
      <c r="F118" s="32" t="s">
        <v>606</v>
      </c>
      <c r="G118" s="5" t="s">
        <v>155</v>
      </c>
      <c r="H118" s="53">
        <v>328</v>
      </c>
      <c r="I118" s="327">
        <f>INT(VLOOKUP(H118,'排出量原単位（AIJ-LCA）_電気設備抜粋_v102'!$A$2:$F$36,2,FALSE)/10000)</f>
        <v>339</v>
      </c>
      <c r="J118" s="334">
        <f>VLOOKUP(H118,'排出量原単位（AIJ-LCA）_電気設備抜粋_v102'!$A$2:$F$36,2,FALSE)-I118*10000</f>
        <v>9099</v>
      </c>
      <c r="K118" s="14" t="str">
        <f>VLOOKUP(H118,'排出量原単位（AIJ-LCA）_電気設備抜粋_v102'!$A$2:$F$36,3,FALSE)</f>
        <v>その他の電気機械器具</v>
      </c>
      <c r="L118" s="34" t="s">
        <v>613</v>
      </c>
      <c r="M118" s="34" t="s">
        <v>613</v>
      </c>
      <c r="N118" s="34">
        <v>463.2</v>
      </c>
      <c r="O118" s="36">
        <v>644.29999999999995</v>
      </c>
      <c r="P118" s="32" t="s">
        <v>612</v>
      </c>
      <c r="Q118" s="36">
        <f>VLOOKUP(H118,'排出量原単位（AIJ-LCA）_電気設備抜粋_v102'!$A$2:$H$36,7,FALSE)</f>
        <v>2.8961136773376865</v>
      </c>
      <c r="R118" s="36">
        <f>VLOOKUP(H118,'排出量原単位（AIJ-LCA）_電気設備抜粋_v102'!$A$2:$H$36,8,FALSE)</f>
        <v>4.0293084627190066</v>
      </c>
      <c r="S118" s="5"/>
      <c r="T118" s="12"/>
      <c r="U118" s="12">
        <v>0</v>
      </c>
      <c r="V118" s="41">
        <v>25</v>
      </c>
      <c r="W118" s="42">
        <v>1.2403</v>
      </c>
      <c r="X118" s="43">
        <v>0</v>
      </c>
      <c r="Y118" s="49" t="s">
        <v>300</v>
      </c>
      <c r="Z118" s="42" t="s">
        <v>603</v>
      </c>
      <c r="AA118" s="51" t="s">
        <v>692</v>
      </c>
      <c r="AB118" s="27"/>
    </row>
    <row r="119" spans="1:29" ht="19.5" customHeight="1" x14ac:dyDescent="0.2">
      <c r="A119" s="14">
        <v>5010703001</v>
      </c>
      <c r="B119" s="6" t="s">
        <v>137</v>
      </c>
      <c r="C119" s="6">
        <v>1</v>
      </c>
      <c r="D119" s="5" t="s">
        <v>152</v>
      </c>
      <c r="E119" s="5" t="s">
        <v>357</v>
      </c>
      <c r="F119" s="5"/>
      <c r="G119" s="5" t="s">
        <v>358</v>
      </c>
      <c r="H119" s="53">
        <v>317</v>
      </c>
      <c r="I119" s="327">
        <f>INT(VLOOKUP(H119,'排出量原単位（AIJ-LCA）_電気設備抜粋_v102'!$A$2:$F$36,2,FALSE)/10000)</f>
        <v>331</v>
      </c>
      <c r="J119" s="334">
        <f>VLOOKUP(H119,'排出量原単位（AIJ-LCA）_電気設備抜粋_v102'!$A$2:$F$36,2,FALSE)-I119*10000</f>
        <v>1031</v>
      </c>
      <c r="K119" s="14" t="str">
        <f>VLOOKUP(H119,'排出量原単位（AIJ-LCA）_電気設備抜粋_v102'!$A$2:$F$36,3,FALSE)</f>
        <v>開閉制御装置・配電盤</v>
      </c>
      <c r="L119" s="19">
        <f>VLOOKUP(H119,'排出量原単位（AIJ-LCA）_電気設備抜粋_v102'!$A$2:$F$36,4,FALSE)</f>
        <v>4.4370732077669182</v>
      </c>
      <c r="M119" s="18">
        <f>VLOOKUP(H119,'排出量原単位（AIJ-LCA）_電気設備抜粋_v102'!$A$2:$F$36,5,FALSE)</f>
        <v>4.8347511074304474</v>
      </c>
      <c r="N119" s="5"/>
      <c r="O119" s="5"/>
      <c r="P119" s="5" t="str">
        <f>VLOOKUP(H119,'排出量原単位（AIJ-LCA）_電気設備抜粋_v102'!$A$2:$F$36,6,FALSE)</f>
        <v>kg</v>
      </c>
      <c r="Q119" s="18">
        <f>VLOOKUP(H119,'排出量原単位（AIJ-LCA）_電気設備抜粋_v102'!$A$2:$H$36,7,FALSE)</f>
        <v>2.8067595850899987</v>
      </c>
      <c r="R119" s="18">
        <f>VLOOKUP(H119,'排出量原単位（AIJ-LCA）_電気設備抜粋_v102'!$A$2:$H$36,8,FALSE)</f>
        <v>3.0583187107553598</v>
      </c>
      <c r="S119" s="5" t="s">
        <v>437</v>
      </c>
      <c r="T119" s="12"/>
      <c r="U119" s="12">
        <v>0.02</v>
      </c>
      <c r="V119" s="41">
        <v>30</v>
      </c>
      <c r="W119" s="42">
        <v>1.0777000000000001</v>
      </c>
      <c r="X119" s="43">
        <v>3.3E-3</v>
      </c>
      <c r="Y119" s="49" t="s">
        <v>300</v>
      </c>
      <c r="Z119" s="42" t="s">
        <v>519</v>
      </c>
      <c r="AA119" s="51" t="s">
        <v>692</v>
      </c>
      <c r="AB119" s="27"/>
      <c r="AC119" s="33"/>
    </row>
    <row r="120" spans="1:29" ht="19.5" customHeight="1" thickBot="1" x14ac:dyDescent="0.25">
      <c r="A120" s="55">
        <v>5010704001</v>
      </c>
      <c r="B120" s="56" t="s">
        <v>137</v>
      </c>
      <c r="C120" s="56">
        <v>1</v>
      </c>
      <c r="D120" s="30" t="s">
        <v>152</v>
      </c>
      <c r="E120" s="30" t="s">
        <v>154</v>
      </c>
      <c r="F120" s="30"/>
      <c r="G120" s="30" t="s">
        <v>156</v>
      </c>
      <c r="H120" s="57">
        <v>317</v>
      </c>
      <c r="I120" s="328">
        <f>INT(VLOOKUP(H120,'排出量原単位（AIJ-LCA）_電気設備抜粋_v102'!$A$2:$F$36,2,FALSE)/10000)</f>
        <v>331</v>
      </c>
      <c r="J120" s="335">
        <f>VLOOKUP(H120,'排出量原単位（AIJ-LCA）_電気設備抜粋_v102'!$A$2:$F$36,2,FALSE)-I120*10000</f>
        <v>1031</v>
      </c>
      <c r="K120" s="55" t="str">
        <f>VLOOKUP(H120,'排出量原単位（AIJ-LCA）_電気設備抜粋_v102'!$A$2:$F$36,3,FALSE)</f>
        <v>開閉制御装置・配電盤</v>
      </c>
      <c r="L120" s="58">
        <f>VLOOKUP(H120,'排出量原単位（AIJ-LCA）_電気設備抜粋_v102'!$A$2:$F$36,4,FALSE)</f>
        <v>4.4370732077669182</v>
      </c>
      <c r="M120" s="59">
        <f>VLOOKUP(H120,'排出量原単位（AIJ-LCA）_電気設備抜粋_v102'!$A$2:$F$36,5,FALSE)</f>
        <v>4.8347511074304474</v>
      </c>
      <c r="N120" s="30"/>
      <c r="O120" s="30"/>
      <c r="P120" s="30" t="str">
        <f>VLOOKUP(H120,'排出量原単位（AIJ-LCA）_電気設備抜粋_v102'!$A$2:$F$36,6,FALSE)</f>
        <v>kg</v>
      </c>
      <c r="Q120" s="59">
        <f>VLOOKUP(H120,'排出量原単位（AIJ-LCA）_電気設備抜粋_v102'!$A$2:$H$36,7,FALSE)</f>
        <v>2.8067595850899987</v>
      </c>
      <c r="R120" s="59">
        <f>VLOOKUP(H120,'排出量原単位（AIJ-LCA）_電気設備抜粋_v102'!$A$2:$H$36,8,FALSE)</f>
        <v>3.0583187107553598</v>
      </c>
      <c r="S120" s="30"/>
      <c r="T120" s="60"/>
      <c r="U120" s="60">
        <v>0</v>
      </c>
      <c r="V120" s="61">
        <v>25</v>
      </c>
      <c r="W120" s="62">
        <v>1.1100000000000001</v>
      </c>
      <c r="X120" s="63">
        <v>0</v>
      </c>
      <c r="Y120" s="64" t="s">
        <v>300</v>
      </c>
      <c r="Z120" s="62" t="s">
        <v>603</v>
      </c>
      <c r="AA120" s="65" t="s">
        <v>692</v>
      </c>
      <c r="AB120" s="27"/>
      <c r="AC120" s="33"/>
    </row>
    <row r="121" spans="1:29" ht="19.5" customHeight="1" x14ac:dyDescent="0.2">
      <c r="A121" s="66">
        <v>6010101001</v>
      </c>
      <c r="B121" s="67" t="s">
        <v>157</v>
      </c>
      <c r="C121" s="67">
        <v>1</v>
      </c>
      <c r="D121" s="68" t="s">
        <v>24</v>
      </c>
      <c r="E121" s="68" t="s">
        <v>25</v>
      </c>
      <c r="F121" s="68" t="s">
        <v>253</v>
      </c>
      <c r="G121" s="68" t="s">
        <v>484</v>
      </c>
      <c r="H121" s="69">
        <v>252</v>
      </c>
      <c r="I121" s="330">
        <f>INT(VLOOKUP(H121,'排出量原単位（AIJ-LCA）_電気設備抜粋_v102'!$A$2:$F$36,2,FALSE)/10000)</f>
        <v>272</v>
      </c>
      <c r="J121" s="332">
        <f>VLOOKUP(H121,'排出量原単位（AIJ-LCA）_電気設備抜粋_v102'!$A$2:$F$36,2,FALSE)-I121*10000</f>
        <v>1011</v>
      </c>
      <c r="K121" s="66" t="str">
        <f>VLOOKUP(H121,'排出量原単位（AIJ-LCA）_電気設備抜粋_v102'!$A$2:$F$36,3,FALSE)</f>
        <v>電線・ケーブル</v>
      </c>
      <c r="L121" s="70">
        <f>VLOOKUP(H121,'排出量原単位（AIJ-LCA）_電気設備抜粋_v102'!$A$2:$F$36,4,FALSE)</f>
        <v>8.3982110838001258</v>
      </c>
      <c r="M121" s="70">
        <f>VLOOKUP(H121,'排出量原単位（AIJ-LCA）_電気設備抜粋_v102'!$A$2:$F$36,5,FALSE)</f>
        <v>8.8809999763315872</v>
      </c>
      <c r="N121" s="68"/>
      <c r="O121" s="68"/>
      <c r="P121" s="68" t="str">
        <f>VLOOKUP(H121,'排出量原単位（AIJ-LCA）_電気設備抜粋_v102'!$A$2:$F$36,6,FALSE)</f>
        <v>導体kg</v>
      </c>
      <c r="Q121" s="70">
        <f>VLOOKUP(H121,'排出量原単位（AIJ-LCA）_電気設備抜粋_v102'!$A$2:$H$36,7,FALSE)</f>
        <v>5.1263212671051122</v>
      </c>
      <c r="R121" s="70">
        <f>VLOOKUP(H121,'排出量原単位（AIJ-LCA）_電気設備抜粋_v102'!$A$2:$H$36,8,FALSE)</f>
        <v>5.421018666659668</v>
      </c>
      <c r="S121" s="68" t="s">
        <v>447</v>
      </c>
      <c r="T121" s="71"/>
      <c r="U121" s="71">
        <v>0.03</v>
      </c>
      <c r="V121" s="72">
        <v>40</v>
      </c>
      <c r="W121" s="73">
        <v>1.3069999999999999</v>
      </c>
      <c r="X121" s="74">
        <v>0</v>
      </c>
      <c r="Y121" s="75" t="s">
        <v>300</v>
      </c>
      <c r="Z121" s="73" t="s">
        <v>661</v>
      </c>
      <c r="AA121" s="76" t="s">
        <v>687</v>
      </c>
      <c r="AB121" s="27"/>
      <c r="AC121" s="33"/>
    </row>
    <row r="122" spans="1:29" ht="19.5" customHeight="1" x14ac:dyDescent="0.2">
      <c r="A122" s="11">
        <v>6010101002</v>
      </c>
      <c r="B122" s="6" t="s">
        <v>157</v>
      </c>
      <c r="C122" s="6">
        <v>1</v>
      </c>
      <c r="D122" s="5" t="s">
        <v>24</v>
      </c>
      <c r="E122" s="5" t="s">
        <v>25</v>
      </c>
      <c r="F122" s="5" t="s">
        <v>254</v>
      </c>
      <c r="G122" s="5" t="s">
        <v>484</v>
      </c>
      <c r="H122" s="52">
        <v>252</v>
      </c>
      <c r="I122" s="326">
        <f>INT(VLOOKUP(H122,'排出量原単位（AIJ-LCA）_電気設備抜粋_v102'!$A$2:$F$36,2,FALSE)/10000)</f>
        <v>272</v>
      </c>
      <c r="J122" s="333">
        <f>VLOOKUP(H122,'排出量原単位（AIJ-LCA）_電気設備抜粋_v102'!$A$2:$F$36,2,FALSE)-I122*10000</f>
        <v>1011</v>
      </c>
      <c r="K122" s="11" t="str">
        <f>VLOOKUP(H122,'排出量原単位（AIJ-LCA）_電気設備抜粋_v102'!$A$2:$F$36,3,FALSE)</f>
        <v>電線・ケーブル</v>
      </c>
      <c r="L122" s="18">
        <f>VLOOKUP(H122,'排出量原単位（AIJ-LCA）_電気設備抜粋_v102'!$A$2:$F$36,4,FALSE)</f>
        <v>8.3982110838001258</v>
      </c>
      <c r="M122" s="18">
        <f>VLOOKUP(H122,'排出量原単位（AIJ-LCA）_電気設備抜粋_v102'!$A$2:$F$36,5,FALSE)</f>
        <v>8.8809999763315872</v>
      </c>
      <c r="N122" s="5"/>
      <c r="O122" s="5"/>
      <c r="P122" s="5" t="str">
        <f>VLOOKUP(H122,'排出量原単位（AIJ-LCA）_電気設備抜粋_v102'!$A$2:$F$36,6,FALSE)</f>
        <v>導体kg</v>
      </c>
      <c r="Q122" s="18">
        <f>VLOOKUP(H122,'排出量原単位（AIJ-LCA）_電気設備抜粋_v102'!$A$2:$H$36,7,FALSE)</f>
        <v>5.1263212671051122</v>
      </c>
      <c r="R122" s="18">
        <f>VLOOKUP(H122,'排出量原単位（AIJ-LCA）_電気設備抜粋_v102'!$A$2:$H$36,8,FALSE)</f>
        <v>5.421018666659668</v>
      </c>
      <c r="S122" s="5" t="s">
        <v>448</v>
      </c>
      <c r="T122" s="12"/>
      <c r="U122" s="12">
        <v>0.03</v>
      </c>
      <c r="V122" s="41">
        <v>40</v>
      </c>
      <c r="W122" s="42">
        <v>1.298</v>
      </c>
      <c r="X122" s="43">
        <v>0</v>
      </c>
      <c r="Y122" s="49" t="s">
        <v>300</v>
      </c>
      <c r="Z122" s="42" t="s">
        <v>662</v>
      </c>
      <c r="AA122" s="51" t="s">
        <v>687</v>
      </c>
      <c r="AB122" s="27"/>
      <c r="AC122" s="33"/>
    </row>
    <row r="123" spans="1:29" ht="19.5" customHeight="1" x14ac:dyDescent="0.2">
      <c r="A123" s="11">
        <v>6010101003</v>
      </c>
      <c r="B123" s="6" t="s">
        <v>157</v>
      </c>
      <c r="C123" s="6">
        <v>1</v>
      </c>
      <c r="D123" s="5" t="s">
        <v>24</v>
      </c>
      <c r="E123" s="5" t="s">
        <v>25</v>
      </c>
      <c r="F123" s="5" t="s">
        <v>256</v>
      </c>
      <c r="G123" s="5" t="s">
        <v>484</v>
      </c>
      <c r="H123" s="52">
        <v>252</v>
      </c>
      <c r="I123" s="326">
        <f>INT(VLOOKUP(H123,'排出量原単位（AIJ-LCA）_電気設備抜粋_v102'!$A$2:$F$36,2,FALSE)/10000)</f>
        <v>272</v>
      </c>
      <c r="J123" s="333">
        <f>VLOOKUP(H123,'排出量原単位（AIJ-LCA）_電気設備抜粋_v102'!$A$2:$F$36,2,FALSE)-I123*10000</f>
        <v>1011</v>
      </c>
      <c r="K123" s="11" t="str">
        <f>VLOOKUP(H123,'排出量原単位（AIJ-LCA）_電気設備抜粋_v102'!$A$2:$F$36,3,FALSE)</f>
        <v>電線・ケーブル</v>
      </c>
      <c r="L123" s="18">
        <f>VLOOKUP(H123,'排出量原単位（AIJ-LCA）_電気設備抜粋_v102'!$A$2:$F$36,4,FALSE)</f>
        <v>8.3982110838001258</v>
      </c>
      <c r="M123" s="18">
        <f>VLOOKUP(H123,'排出量原単位（AIJ-LCA）_電気設備抜粋_v102'!$A$2:$F$36,5,FALSE)</f>
        <v>8.8809999763315872</v>
      </c>
      <c r="N123" s="5"/>
      <c r="O123" s="5"/>
      <c r="P123" s="5" t="str">
        <f>VLOOKUP(H123,'排出量原単位（AIJ-LCA）_電気設備抜粋_v102'!$A$2:$F$36,6,FALSE)</f>
        <v>導体kg</v>
      </c>
      <c r="Q123" s="18">
        <f>VLOOKUP(H123,'排出量原単位（AIJ-LCA）_電気設備抜粋_v102'!$A$2:$H$36,7,FALSE)</f>
        <v>5.1263212671051122</v>
      </c>
      <c r="R123" s="18">
        <f>VLOOKUP(H123,'排出量原単位（AIJ-LCA）_電気設備抜粋_v102'!$A$2:$H$36,8,FALSE)</f>
        <v>5.421018666659668</v>
      </c>
      <c r="S123" s="5" t="s">
        <v>449</v>
      </c>
      <c r="T123" s="12"/>
      <c r="U123" s="12">
        <v>0.03</v>
      </c>
      <c r="V123" s="41">
        <v>40</v>
      </c>
      <c r="W123" s="42">
        <v>1.298</v>
      </c>
      <c r="X123" s="43">
        <v>0</v>
      </c>
      <c r="Y123" s="49" t="s">
        <v>300</v>
      </c>
      <c r="Z123" s="42" t="s">
        <v>663</v>
      </c>
      <c r="AA123" s="51" t="s">
        <v>687</v>
      </c>
      <c r="AB123" s="27"/>
      <c r="AC123" s="33"/>
    </row>
    <row r="124" spans="1:29" ht="19.5" customHeight="1" x14ac:dyDescent="0.2">
      <c r="A124" s="11">
        <v>6010101004</v>
      </c>
      <c r="B124" s="6" t="s">
        <v>157</v>
      </c>
      <c r="C124" s="6">
        <v>1</v>
      </c>
      <c r="D124" s="5" t="s">
        <v>24</v>
      </c>
      <c r="E124" s="5" t="s">
        <v>25</v>
      </c>
      <c r="F124" s="5" t="s">
        <v>264</v>
      </c>
      <c r="G124" s="5" t="s">
        <v>484</v>
      </c>
      <c r="H124" s="52">
        <v>252</v>
      </c>
      <c r="I124" s="326">
        <f>INT(VLOOKUP(H124,'排出量原単位（AIJ-LCA）_電気設備抜粋_v102'!$A$2:$F$36,2,FALSE)/10000)</f>
        <v>272</v>
      </c>
      <c r="J124" s="333">
        <f>VLOOKUP(H124,'排出量原単位（AIJ-LCA）_電気設備抜粋_v102'!$A$2:$F$36,2,FALSE)-I124*10000</f>
        <v>1011</v>
      </c>
      <c r="K124" s="11" t="str">
        <f>VLOOKUP(H124,'排出量原単位（AIJ-LCA）_電気設備抜粋_v102'!$A$2:$F$36,3,FALSE)</f>
        <v>電線・ケーブル</v>
      </c>
      <c r="L124" s="18">
        <f>VLOOKUP(H124,'排出量原単位（AIJ-LCA）_電気設備抜粋_v102'!$A$2:$F$36,4,FALSE)</f>
        <v>8.3982110838001258</v>
      </c>
      <c r="M124" s="18">
        <f>VLOOKUP(H124,'排出量原単位（AIJ-LCA）_電気設備抜粋_v102'!$A$2:$F$36,5,FALSE)</f>
        <v>8.8809999763315872</v>
      </c>
      <c r="N124" s="5"/>
      <c r="O124" s="5"/>
      <c r="P124" s="5" t="str">
        <f>VLOOKUP(H124,'排出量原単位（AIJ-LCA）_電気設備抜粋_v102'!$A$2:$F$36,6,FALSE)</f>
        <v>導体kg</v>
      </c>
      <c r="Q124" s="18">
        <f>VLOOKUP(H124,'排出量原単位（AIJ-LCA）_電気設備抜粋_v102'!$A$2:$H$36,7,FALSE)</f>
        <v>5.1263212671051122</v>
      </c>
      <c r="R124" s="18">
        <f>VLOOKUP(H124,'排出量原単位（AIJ-LCA）_電気設備抜粋_v102'!$A$2:$H$36,8,FALSE)</f>
        <v>5.421018666659668</v>
      </c>
      <c r="S124" s="5" t="s">
        <v>449</v>
      </c>
      <c r="T124" s="12"/>
      <c r="U124" s="12">
        <v>0.03</v>
      </c>
      <c r="V124" s="41">
        <v>40</v>
      </c>
      <c r="W124" s="42">
        <v>1.298</v>
      </c>
      <c r="X124" s="43">
        <v>0</v>
      </c>
      <c r="Y124" s="49" t="s">
        <v>300</v>
      </c>
      <c r="Z124" s="42" t="s">
        <v>663</v>
      </c>
      <c r="AA124" s="51" t="s">
        <v>687</v>
      </c>
      <c r="AB124" s="27"/>
      <c r="AC124" s="33"/>
    </row>
    <row r="125" spans="1:29" ht="19.5" customHeight="1" x14ac:dyDescent="0.2">
      <c r="A125" s="11">
        <v>6010101005</v>
      </c>
      <c r="B125" s="6" t="s">
        <v>157</v>
      </c>
      <c r="C125" s="6">
        <v>1</v>
      </c>
      <c r="D125" s="5" t="s">
        <v>24</v>
      </c>
      <c r="E125" s="5" t="s">
        <v>25</v>
      </c>
      <c r="F125" s="5" t="s">
        <v>255</v>
      </c>
      <c r="G125" s="5" t="s">
        <v>484</v>
      </c>
      <c r="H125" s="52">
        <v>252</v>
      </c>
      <c r="I125" s="326">
        <f>INT(VLOOKUP(H125,'排出量原単位（AIJ-LCA）_電気設備抜粋_v102'!$A$2:$F$36,2,FALSE)/10000)</f>
        <v>272</v>
      </c>
      <c r="J125" s="333">
        <f>VLOOKUP(H125,'排出量原単位（AIJ-LCA）_電気設備抜粋_v102'!$A$2:$F$36,2,FALSE)-I125*10000</f>
        <v>1011</v>
      </c>
      <c r="K125" s="11" t="str">
        <f>VLOOKUP(H125,'排出量原単位（AIJ-LCA）_電気設備抜粋_v102'!$A$2:$F$36,3,FALSE)</f>
        <v>電線・ケーブル</v>
      </c>
      <c r="L125" s="18">
        <f>VLOOKUP(H125,'排出量原単位（AIJ-LCA）_電気設備抜粋_v102'!$A$2:$F$36,4,FALSE)</f>
        <v>8.3982110838001258</v>
      </c>
      <c r="M125" s="18">
        <f>VLOOKUP(H125,'排出量原単位（AIJ-LCA）_電気設備抜粋_v102'!$A$2:$F$36,5,FALSE)</f>
        <v>8.8809999763315872</v>
      </c>
      <c r="N125" s="5"/>
      <c r="O125" s="5"/>
      <c r="P125" s="5" t="str">
        <f>VLOOKUP(H125,'排出量原単位（AIJ-LCA）_電気設備抜粋_v102'!$A$2:$F$36,6,FALSE)</f>
        <v>導体kg</v>
      </c>
      <c r="Q125" s="18">
        <f>VLOOKUP(H125,'排出量原単位（AIJ-LCA）_電気設備抜粋_v102'!$A$2:$H$36,7,FALSE)</f>
        <v>5.1263212671051122</v>
      </c>
      <c r="R125" s="18">
        <f>VLOOKUP(H125,'排出量原単位（AIJ-LCA）_電気設備抜粋_v102'!$A$2:$H$36,8,FALSE)</f>
        <v>5.421018666659668</v>
      </c>
      <c r="S125" s="5" t="s">
        <v>448</v>
      </c>
      <c r="T125" s="12"/>
      <c r="U125" s="12">
        <v>0.03</v>
      </c>
      <c r="V125" s="41">
        <v>40</v>
      </c>
      <c r="W125" s="42">
        <v>1.3069999999999999</v>
      </c>
      <c r="X125" s="43">
        <v>0</v>
      </c>
      <c r="Y125" s="49" t="s">
        <v>300</v>
      </c>
      <c r="Z125" s="42" t="s">
        <v>661</v>
      </c>
      <c r="AA125" s="51" t="s">
        <v>687</v>
      </c>
      <c r="AB125" s="27"/>
      <c r="AC125" s="33"/>
    </row>
    <row r="126" spans="1:29" ht="19.5" customHeight="1" x14ac:dyDescent="0.2">
      <c r="A126" s="11">
        <v>6010101006</v>
      </c>
      <c r="B126" s="6" t="s">
        <v>157</v>
      </c>
      <c r="C126" s="6">
        <v>1</v>
      </c>
      <c r="D126" s="5" t="s">
        <v>24</v>
      </c>
      <c r="E126" s="5" t="s">
        <v>25</v>
      </c>
      <c r="F126" s="5" t="s">
        <v>257</v>
      </c>
      <c r="G126" s="5" t="s">
        <v>484</v>
      </c>
      <c r="H126" s="52">
        <v>252</v>
      </c>
      <c r="I126" s="326">
        <f>INT(VLOOKUP(H126,'排出量原単位（AIJ-LCA）_電気設備抜粋_v102'!$A$2:$F$36,2,FALSE)/10000)</f>
        <v>272</v>
      </c>
      <c r="J126" s="333">
        <f>VLOOKUP(H126,'排出量原単位（AIJ-LCA）_電気設備抜粋_v102'!$A$2:$F$36,2,FALSE)-I126*10000</f>
        <v>1011</v>
      </c>
      <c r="K126" s="11" t="str">
        <f>VLOOKUP(H126,'排出量原単位（AIJ-LCA）_電気設備抜粋_v102'!$A$2:$F$36,3,FALSE)</f>
        <v>電線・ケーブル</v>
      </c>
      <c r="L126" s="18">
        <f>VLOOKUP(H126,'排出量原単位（AIJ-LCA）_電気設備抜粋_v102'!$A$2:$F$36,4,FALSE)</f>
        <v>8.3982110838001258</v>
      </c>
      <c r="M126" s="18">
        <f>VLOOKUP(H126,'排出量原単位（AIJ-LCA）_電気設備抜粋_v102'!$A$2:$F$36,5,FALSE)</f>
        <v>8.8809999763315872</v>
      </c>
      <c r="N126" s="5"/>
      <c r="O126" s="5"/>
      <c r="P126" s="5" t="str">
        <f>VLOOKUP(H126,'排出量原単位（AIJ-LCA）_電気設備抜粋_v102'!$A$2:$F$36,6,FALSE)</f>
        <v>導体kg</v>
      </c>
      <c r="Q126" s="18">
        <f>VLOOKUP(H126,'排出量原単位（AIJ-LCA）_電気設備抜粋_v102'!$A$2:$H$36,7,FALSE)</f>
        <v>5.1263212671051122</v>
      </c>
      <c r="R126" s="18">
        <f>VLOOKUP(H126,'排出量原単位（AIJ-LCA）_電気設備抜粋_v102'!$A$2:$H$36,8,FALSE)</f>
        <v>5.421018666659668</v>
      </c>
      <c r="S126" s="5" t="s">
        <v>421</v>
      </c>
      <c r="T126" s="12"/>
      <c r="U126" s="12">
        <v>0.03</v>
      </c>
      <c r="V126" s="41">
        <v>40</v>
      </c>
      <c r="W126" s="42">
        <v>1.355</v>
      </c>
      <c r="X126" s="43">
        <v>0</v>
      </c>
      <c r="Y126" s="49" t="s">
        <v>300</v>
      </c>
      <c r="Z126" s="42" t="s">
        <v>664</v>
      </c>
      <c r="AA126" s="51" t="s">
        <v>687</v>
      </c>
      <c r="AB126" s="27"/>
      <c r="AC126" s="33"/>
    </row>
    <row r="127" spans="1:29" ht="19.5" customHeight="1" x14ac:dyDescent="0.2">
      <c r="A127" s="11">
        <v>6010101007</v>
      </c>
      <c r="B127" s="6" t="s">
        <v>157</v>
      </c>
      <c r="C127" s="6">
        <v>1</v>
      </c>
      <c r="D127" s="5" t="s">
        <v>24</v>
      </c>
      <c r="E127" s="5" t="s">
        <v>25</v>
      </c>
      <c r="F127" s="5" t="s">
        <v>359</v>
      </c>
      <c r="G127" s="5" t="s">
        <v>484</v>
      </c>
      <c r="H127" s="52">
        <v>252</v>
      </c>
      <c r="I127" s="326">
        <f>INT(VLOOKUP(H127,'排出量原単位（AIJ-LCA）_電気設備抜粋_v102'!$A$2:$F$36,2,FALSE)/10000)</f>
        <v>272</v>
      </c>
      <c r="J127" s="333">
        <f>VLOOKUP(H127,'排出量原単位（AIJ-LCA）_電気設備抜粋_v102'!$A$2:$F$36,2,FALSE)-I127*10000</f>
        <v>1011</v>
      </c>
      <c r="K127" s="11" t="str">
        <f>VLOOKUP(H127,'排出量原単位（AIJ-LCA）_電気設備抜粋_v102'!$A$2:$F$36,3,FALSE)</f>
        <v>電線・ケーブル</v>
      </c>
      <c r="L127" s="18">
        <f>VLOOKUP(H127,'排出量原単位（AIJ-LCA）_電気設備抜粋_v102'!$A$2:$F$36,4,FALSE)</f>
        <v>8.3982110838001258</v>
      </c>
      <c r="M127" s="18">
        <f>VLOOKUP(H127,'排出量原単位（AIJ-LCA）_電気設備抜粋_v102'!$A$2:$F$36,5,FALSE)</f>
        <v>8.8809999763315872</v>
      </c>
      <c r="N127" s="5"/>
      <c r="O127" s="5"/>
      <c r="P127" s="5" t="str">
        <f>VLOOKUP(H127,'排出量原単位（AIJ-LCA）_電気設備抜粋_v102'!$A$2:$F$36,6,FALSE)</f>
        <v>導体kg</v>
      </c>
      <c r="Q127" s="18">
        <f>VLOOKUP(H127,'排出量原単位（AIJ-LCA）_電気設備抜粋_v102'!$A$2:$H$36,7,FALSE)</f>
        <v>5.1263212671051122</v>
      </c>
      <c r="R127" s="18">
        <f>VLOOKUP(H127,'排出量原単位（AIJ-LCA）_電気設備抜粋_v102'!$A$2:$H$36,8,FALSE)</f>
        <v>5.421018666659668</v>
      </c>
      <c r="S127" s="5" t="s">
        <v>450</v>
      </c>
      <c r="T127" s="12"/>
      <c r="U127" s="12">
        <v>0.03</v>
      </c>
      <c r="V127" s="41">
        <v>40</v>
      </c>
      <c r="W127" s="42">
        <v>1.33</v>
      </c>
      <c r="X127" s="43">
        <v>0</v>
      </c>
      <c r="Y127" s="49" t="s">
        <v>300</v>
      </c>
      <c r="Z127" s="42" t="s">
        <v>665</v>
      </c>
      <c r="AA127" s="51" t="s">
        <v>687</v>
      </c>
      <c r="AB127" s="27"/>
      <c r="AC127" s="33"/>
    </row>
    <row r="128" spans="1:29" ht="19.5" customHeight="1" x14ac:dyDescent="0.2">
      <c r="A128" s="11">
        <v>6010101008</v>
      </c>
      <c r="B128" s="6" t="s">
        <v>157</v>
      </c>
      <c r="C128" s="6">
        <v>1</v>
      </c>
      <c r="D128" s="5" t="s">
        <v>24</v>
      </c>
      <c r="E128" s="5" t="s">
        <v>25</v>
      </c>
      <c r="F128" s="5" t="s">
        <v>360</v>
      </c>
      <c r="G128" s="5" t="s">
        <v>484</v>
      </c>
      <c r="H128" s="52">
        <v>252</v>
      </c>
      <c r="I128" s="326">
        <f>INT(VLOOKUP(H128,'排出量原単位（AIJ-LCA）_電気設備抜粋_v102'!$A$2:$F$36,2,FALSE)/10000)</f>
        <v>272</v>
      </c>
      <c r="J128" s="333">
        <f>VLOOKUP(H128,'排出量原単位（AIJ-LCA）_電気設備抜粋_v102'!$A$2:$F$36,2,FALSE)-I128*10000</f>
        <v>1011</v>
      </c>
      <c r="K128" s="11" t="str">
        <f>VLOOKUP(H128,'排出量原単位（AIJ-LCA）_電気設備抜粋_v102'!$A$2:$F$36,3,FALSE)</f>
        <v>電線・ケーブル</v>
      </c>
      <c r="L128" s="18">
        <f>VLOOKUP(H128,'排出量原単位（AIJ-LCA）_電気設備抜粋_v102'!$A$2:$F$36,4,FALSE)</f>
        <v>8.3982110838001258</v>
      </c>
      <c r="M128" s="18">
        <f>VLOOKUP(H128,'排出量原単位（AIJ-LCA）_電気設備抜粋_v102'!$A$2:$F$36,5,FALSE)</f>
        <v>8.8809999763315872</v>
      </c>
      <c r="N128" s="5"/>
      <c r="O128" s="5"/>
      <c r="P128" s="5" t="str">
        <f>VLOOKUP(H128,'排出量原単位（AIJ-LCA）_電気設備抜粋_v102'!$A$2:$F$36,6,FALSE)</f>
        <v>導体kg</v>
      </c>
      <c r="Q128" s="18">
        <f>VLOOKUP(H128,'排出量原単位（AIJ-LCA）_電気設備抜粋_v102'!$A$2:$H$36,7,FALSE)</f>
        <v>5.1263212671051122</v>
      </c>
      <c r="R128" s="18">
        <f>VLOOKUP(H128,'排出量原単位（AIJ-LCA）_電気設備抜粋_v102'!$A$2:$H$36,8,FALSE)</f>
        <v>5.421018666659668</v>
      </c>
      <c r="S128" s="5" t="s">
        <v>450</v>
      </c>
      <c r="T128" s="12"/>
      <c r="U128" s="12">
        <v>0.03</v>
      </c>
      <c r="V128" s="41">
        <v>40</v>
      </c>
      <c r="W128" s="42">
        <v>1.33</v>
      </c>
      <c r="X128" s="43">
        <v>0</v>
      </c>
      <c r="Y128" s="49" t="s">
        <v>300</v>
      </c>
      <c r="Z128" s="42" t="s">
        <v>665</v>
      </c>
      <c r="AA128" s="51" t="s">
        <v>687</v>
      </c>
      <c r="AB128" s="27"/>
      <c r="AC128" s="33"/>
    </row>
    <row r="129" spans="1:29" ht="19.5" customHeight="1" x14ac:dyDescent="0.2">
      <c r="A129" s="11">
        <v>6010101009</v>
      </c>
      <c r="B129" s="6" t="s">
        <v>157</v>
      </c>
      <c r="C129" s="6">
        <v>1</v>
      </c>
      <c r="D129" s="5" t="s">
        <v>24</v>
      </c>
      <c r="E129" s="5" t="s">
        <v>25</v>
      </c>
      <c r="F129" s="5" t="s">
        <v>258</v>
      </c>
      <c r="G129" s="5" t="s">
        <v>484</v>
      </c>
      <c r="H129" s="52">
        <v>252</v>
      </c>
      <c r="I129" s="326">
        <f>INT(VLOOKUP(H129,'排出量原単位（AIJ-LCA）_電気設備抜粋_v102'!$A$2:$F$36,2,FALSE)/10000)</f>
        <v>272</v>
      </c>
      <c r="J129" s="333">
        <f>VLOOKUP(H129,'排出量原単位（AIJ-LCA）_電気設備抜粋_v102'!$A$2:$F$36,2,FALSE)-I129*10000</f>
        <v>1011</v>
      </c>
      <c r="K129" s="11" t="str">
        <f>VLOOKUP(H129,'排出量原単位（AIJ-LCA）_電気設備抜粋_v102'!$A$2:$F$36,3,FALSE)</f>
        <v>電線・ケーブル</v>
      </c>
      <c r="L129" s="18">
        <f>VLOOKUP(H129,'排出量原単位（AIJ-LCA）_電気設備抜粋_v102'!$A$2:$F$36,4,FALSE)</f>
        <v>8.3982110838001258</v>
      </c>
      <c r="M129" s="18">
        <f>VLOOKUP(H129,'排出量原単位（AIJ-LCA）_電気設備抜粋_v102'!$A$2:$F$36,5,FALSE)</f>
        <v>8.8809999763315872</v>
      </c>
      <c r="N129" s="5"/>
      <c r="O129" s="5"/>
      <c r="P129" s="5" t="str">
        <f>VLOOKUP(H129,'排出量原単位（AIJ-LCA）_電気設備抜粋_v102'!$A$2:$F$36,6,FALSE)</f>
        <v>導体kg</v>
      </c>
      <c r="Q129" s="18">
        <f>VLOOKUP(H129,'排出量原単位（AIJ-LCA）_電気設備抜粋_v102'!$A$2:$H$36,7,FALSE)</f>
        <v>5.1263212671051122</v>
      </c>
      <c r="R129" s="18">
        <f>VLOOKUP(H129,'排出量原単位（AIJ-LCA）_電気設備抜粋_v102'!$A$2:$H$36,8,FALSE)</f>
        <v>5.421018666659668</v>
      </c>
      <c r="S129" s="5" t="s">
        <v>451</v>
      </c>
      <c r="T129" s="12"/>
      <c r="U129" s="12">
        <v>0.03</v>
      </c>
      <c r="V129" s="41">
        <v>40</v>
      </c>
      <c r="W129" s="42">
        <v>1.3069999999999999</v>
      </c>
      <c r="X129" s="43">
        <v>0</v>
      </c>
      <c r="Y129" s="49" t="s">
        <v>300</v>
      </c>
      <c r="Z129" s="42" t="s">
        <v>666</v>
      </c>
      <c r="AA129" s="51" t="s">
        <v>687</v>
      </c>
      <c r="AB129" s="27"/>
      <c r="AC129" s="33"/>
    </row>
    <row r="130" spans="1:29" ht="19.5" customHeight="1" x14ac:dyDescent="0.2">
      <c r="A130" s="11">
        <v>6010101010</v>
      </c>
      <c r="B130" s="6" t="s">
        <v>157</v>
      </c>
      <c r="C130" s="6">
        <v>1</v>
      </c>
      <c r="D130" s="5" t="s">
        <v>24</v>
      </c>
      <c r="E130" s="5" t="s">
        <v>25</v>
      </c>
      <c r="F130" s="5" t="s">
        <v>259</v>
      </c>
      <c r="G130" s="5" t="s">
        <v>484</v>
      </c>
      <c r="H130" s="52">
        <v>252</v>
      </c>
      <c r="I130" s="326">
        <f>INT(VLOOKUP(H130,'排出量原単位（AIJ-LCA）_電気設備抜粋_v102'!$A$2:$F$36,2,FALSE)/10000)</f>
        <v>272</v>
      </c>
      <c r="J130" s="333">
        <f>VLOOKUP(H130,'排出量原単位（AIJ-LCA）_電気設備抜粋_v102'!$A$2:$F$36,2,FALSE)-I130*10000</f>
        <v>1011</v>
      </c>
      <c r="K130" s="11" t="str">
        <f>VLOOKUP(H130,'排出量原単位（AIJ-LCA）_電気設備抜粋_v102'!$A$2:$F$36,3,FALSE)</f>
        <v>電線・ケーブル</v>
      </c>
      <c r="L130" s="18">
        <f>VLOOKUP(H130,'排出量原単位（AIJ-LCA）_電気設備抜粋_v102'!$A$2:$F$36,4,FALSE)</f>
        <v>8.3982110838001258</v>
      </c>
      <c r="M130" s="18">
        <f>VLOOKUP(H130,'排出量原単位（AIJ-LCA）_電気設備抜粋_v102'!$A$2:$F$36,5,FALSE)</f>
        <v>8.8809999763315872</v>
      </c>
      <c r="N130" s="5"/>
      <c r="O130" s="5"/>
      <c r="P130" s="5" t="str">
        <f>VLOOKUP(H130,'排出量原単位（AIJ-LCA）_電気設備抜粋_v102'!$A$2:$F$36,6,FALSE)</f>
        <v>導体kg</v>
      </c>
      <c r="Q130" s="18">
        <f>VLOOKUP(H130,'排出量原単位（AIJ-LCA）_電気設備抜粋_v102'!$A$2:$H$36,7,FALSE)</f>
        <v>5.1263212671051122</v>
      </c>
      <c r="R130" s="18">
        <f>VLOOKUP(H130,'排出量原単位（AIJ-LCA）_電気設備抜粋_v102'!$A$2:$H$36,8,FALSE)</f>
        <v>5.421018666659668</v>
      </c>
      <c r="S130" s="5" t="s">
        <v>451</v>
      </c>
      <c r="T130" s="12"/>
      <c r="U130" s="12">
        <v>0.03</v>
      </c>
      <c r="V130" s="41">
        <v>40</v>
      </c>
      <c r="W130" s="42">
        <v>1.3069999999999999</v>
      </c>
      <c r="X130" s="43">
        <v>0</v>
      </c>
      <c r="Y130" s="49" t="s">
        <v>300</v>
      </c>
      <c r="Z130" s="42" t="s">
        <v>666</v>
      </c>
      <c r="AA130" s="51" t="s">
        <v>687</v>
      </c>
      <c r="AB130" s="27"/>
      <c r="AC130" s="33"/>
    </row>
    <row r="131" spans="1:29" ht="19.5" customHeight="1" x14ac:dyDescent="0.2">
      <c r="A131" s="11">
        <v>6010101011</v>
      </c>
      <c r="B131" s="6" t="s">
        <v>157</v>
      </c>
      <c r="C131" s="6">
        <v>1</v>
      </c>
      <c r="D131" s="5" t="s">
        <v>24</v>
      </c>
      <c r="E131" s="5" t="s">
        <v>25</v>
      </c>
      <c r="F131" s="5" t="s">
        <v>260</v>
      </c>
      <c r="G131" s="5" t="s">
        <v>484</v>
      </c>
      <c r="H131" s="52">
        <v>252</v>
      </c>
      <c r="I131" s="326">
        <f>INT(VLOOKUP(H131,'排出量原単位（AIJ-LCA）_電気設備抜粋_v102'!$A$2:$F$36,2,FALSE)/10000)</f>
        <v>272</v>
      </c>
      <c r="J131" s="333">
        <f>VLOOKUP(H131,'排出量原単位（AIJ-LCA）_電気設備抜粋_v102'!$A$2:$F$36,2,FALSE)-I131*10000</f>
        <v>1011</v>
      </c>
      <c r="K131" s="11" t="str">
        <f>VLOOKUP(H131,'排出量原単位（AIJ-LCA）_電気設備抜粋_v102'!$A$2:$F$36,3,FALSE)</f>
        <v>電線・ケーブル</v>
      </c>
      <c r="L131" s="18">
        <f>VLOOKUP(H131,'排出量原単位（AIJ-LCA）_電気設備抜粋_v102'!$A$2:$F$36,4,FALSE)</f>
        <v>8.3982110838001258</v>
      </c>
      <c r="M131" s="18">
        <f>VLOOKUP(H131,'排出量原単位（AIJ-LCA）_電気設備抜粋_v102'!$A$2:$F$36,5,FALSE)</f>
        <v>8.8809999763315872</v>
      </c>
      <c r="N131" s="5"/>
      <c r="O131" s="5"/>
      <c r="P131" s="5" t="str">
        <f>VLOOKUP(H131,'排出量原単位（AIJ-LCA）_電気設備抜粋_v102'!$A$2:$F$36,6,FALSE)</f>
        <v>導体kg</v>
      </c>
      <c r="Q131" s="18">
        <f>VLOOKUP(H131,'排出量原単位（AIJ-LCA）_電気設備抜粋_v102'!$A$2:$H$36,7,FALSE)</f>
        <v>5.1263212671051122</v>
      </c>
      <c r="R131" s="18">
        <f>VLOOKUP(H131,'排出量原単位（AIJ-LCA）_電気設備抜粋_v102'!$A$2:$H$36,8,FALSE)</f>
        <v>5.421018666659668</v>
      </c>
      <c r="S131" s="5" t="s">
        <v>452</v>
      </c>
      <c r="T131" s="12"/>
      <c r="U131" s="12">
        <v>0.03</v>
      </c>
      <c r="V131" s="41">
        <v>40</v>
      </c>
      <c r="W131" s="42">
        <v>1.3740000000000001</v>
      </c>
      <c r="X131" s="43">
        <v>0</v>
      </c>
      <c r="Y131" s="49" t="s">
        <v>300</v>
      </c>
      <c r="Z131" s="42" t="s">
        <v>667</v>
      </c>
      <c r="AA131" s="51" t="s">
        <v>687</v>
      </c>
      <c r="AB131" s="27"/>
      <c r="AC131" s="33"/>
    </row>
    <row r="132" spans="1:29" ht="19.5" customHeight="1" x14ac:dyDescent="0.2">
      <c r="A132" s="11">
        <v>6010101012</v>
      </c>
      <c r="B132" s="6" t="s">
        <v>157</v>
      </c>
      <c r="C132" s="6">
        <v>1</v>
      </c>
      <c r="D132" s="5" t="s">
        <v>24</v>
      </c>
      <c r="E132" s="5" t="s">
        <v>25</v>
      </c>
      <c r="F132" s="5" t="s">
        <v>261</v>
      </c>
      <c r="G132" s="5" t="s">
        <v>484</v>
      </c>
      <c r="H132" s="52">
        <v>253</v>
      </c>
      <c r="I132" s="326">
        <f>INT(VLOOKUP(H132,'排出量原単位（AIJ-LCA）_電気設備抜粋_v102'!$A$2:$F$36,2,FALSE)/10000)</f>
        <v>272</v>
      </c>
      <c r="J132" s="333">
        <f>VLOOKUP(H132,'排出量原単位（AIJ-LCA）_電気設備抜粋_v102'!$A$2:$F$36,2,FALSE)-I132*10000</f>
        <v>1021</v>
      </c>
      <c r="K132" s="11" t="str">
        <f>VLOOKUP(H132,'排出量原単位（AIJ-LCA）_電気設備抜粋_v102'!$A$2:$F$36,3,FALSE)</f>
        <v>光ファイバケーブル</v>
      </c>
      <c r="L132" s="18">
        <f>VLOOKUP(H132,'排出量原単位（AIJ-LCA）_電気設備抜粋_v102'!$A$2:$F$36,4,FALSE)</f>
        <v>5.6144491065803728E-2</v>
      </c>
      <c r="M132" s="18">
        <f>VLOOKUP(H132,'排出量原単位（AIJ-LCA）_電気設備抜粋_v102'!$A$2:$F$36,5,FALSE)</f>
        <v>6.037591072184844E-2</v>
      </c>
      <c r="N132" s="5"/>
      <c r="O132" s="5"/>
      <c r="P132" s="5" t="str">
        <f>VLOOKUP(H132,'排出量原単位（AIJ-LCA）_電気設備抜粋_v102'!$A$2:$F$36,6,FALSE)</f>
        <v>コアm</v>
      </c>
      <c r="Q132" s="18">
        <f>VLOOKUP(H132,'排出量原単位（AIJ-LCA）_電気設備抜粋_v102'!$A$2:$H$36,7,FALSE)</f>
        <v>5.3759681584731114</v>
      </c>
      <c r="R132" s="18">
        <f>VLOOKUP(H132,'排出量原単位（AIJ-LCA）_電気設備抜粋_v102'!$A$2:$H$36,8,FALSE)</f>
        <v>5.7811366247679077</v>
      </c>
      <c r="S132" s="5" t="s">
        <v>453</v>
      </c>
      <c r="T132" s="12"/>
      <c r="U132" s="12">
        <v>0.03</v>
      </c>
      <c r="V132" s="41">
        <v>40</v>
      </c>
      <c r="W132" s="42">
        <v>1.2729999999999999</v>
      </c>
      <c r="X132" s="43">
        <v>0</v>
      </c>
      <c r="Y132" s="49" t="s">
        <v>300</v>
      </c>
      <c r="Z132" s="42" t="s">
        <v>668</v>
      </c>
      <c r="AA132" s="51" t="s">
        <v>687</v>
      </c>
      <c r="AB132" s="27"/>
      <c r="AC132" s="33"/>
    </row>
    <row r="133" spans="1:29" ht="19.5" customHeight="1" x14ac:dyDescent="0.2">
      <c r="A133" s="11">
        <v>6010101013</v>
      </c>
      <c r="B133" s="6" t="s">
        <v>157</v>
      </c>
      <c r="C133" s="6">
        <v>1</v>
      </c>
      <c r="D133" s="5" t="s">
        <v>24</v>
      </c>
      <c r="E133" s="5" t="s">
        <v>25</v>
      </c>
      <c r="F133" s="5" t="s">
        <v>262</v>
      </c>
      <c r="G133" s="5" t="s">
        <v>484</v>
      </c>
      <c r="H133" s="52">
        <v>252</v>
      </c>
      <c r="I133" s="326">
        <f>INT(VLOOKUP(H133,'排出量原単位（AIJ-LCA）_電気設備抜粋_v102'!$A$2:$F$36,2,FALSE)/10000)</f>
        <v>272</v>
      </c>
      <c r="J133" s="333">
        <f>VLOOKUP(H133,'排出量原単位（AIJ-LCA）_電気設備抜粋_v102'!$A$2:$F$36,2,FALSE)-I133*10000</f>
        <v>1011</v>
      </c>
      <c r="K133" s="11" t="str">
        <f>VLOOKUP(H133,'排出量原単位（AIJ-LCA）_電気設備抜粋_v102'!$A$2:$F$36,3,FALSE)</f>
        <v>電線・ケーブル</v>
      </c>
      <c r="L133" s="18">
        <f>VLOOKUP(H133,'排出量原単位（AIJ-LCA）_電気設備抜粋_v102'!$A$2:$F$36,4,FALSE)</f>
        <v>8.3982110838001258</v>
      </c>
      <c r="M133" s="18">
        <f>VLOOKUP(H133,'排出量原単位（AIJ-LCA）_電気設備抜粋_v102'!$A$2:$F$36,5,FALSE)</f>
        <v>8.8809999763315872</v>
      </c>
      <c r="N133" s="5"/>
      <c r="O133" s="5"/>
      <c r="P133" s="5" t="str">
        <f>VLOOKUP(H133,'排出量原単位（AIJ-LCA）_電気設備抜粋_v102'!$A$2:$F$36,6,FALSE)</f>
        <v>導体kg</v>
      </c>
      <c r="Q133" s="18">
        <f>VLOOKUP(H133,'排出量原単位（AIJ-LCA）_電気設備抜粋_v102'!$A$2:$H$36,7,FALSE)</f>
        <v>5.1263212671051122</v>
      </c>
      <c r="R133" s="18">
        <f>VLOOKUP(H133,'排出量原単位（AIJ-LCA）_電気設備抜粋_v102'!$A$2:$H$36,8,FALSE)</f>
        <v>5.421018666659668</v>
      </c>
      <c r="S133" s="5" t="s">
        <v>448</v>
      </c>
      <c r="T133" s="12"/>
      <c r="U133" s="12">
        <v>0.03</v>
      </c>
      <c r="V133" s="41">
        <v>40</v>
      </c>
      <c r="W133" s="42">
        <v>1.3069999999999999</v>
      </c>
      <c r="X133" s="43">
        <v>0</v>
      </c>
      <c r="Y133" s="49" t="s">
        <v>300</v>
      </c>
      <c r="Z133" s="42" t="s">
        <v>666</v>
      </c>
      <c r="AA133" s="51" t="s">
        <v>687</v>
      </c>
      <c r="AB133" s="27"/>
      <c r="AC133" s="33"/>
    </row>
    <row r="134" spans="1:29" ht="19.5" customHeight="1" x14ac:dyDescent="0.2">
      <c r="A134" s="11">
        <v>6010101015</v>
      </c>
      <c r="B134" s="6" t="s">
        <v>157</v>
      </c>
      <c r="C134" s="6">
        <v>1</v>
      </c>
      <c r="D134" s="5" t="s">
        <v>24</v>
      </c>
      <c r="E134" s="5" t="s">
        <v>25</v>
      </c>
      <c r="F134" s="5" t="s">
        <v>263</v>
      </c>
      <c r="G134" s="5" t="s">
        <v>484</v>
      </c>
      <c r="H134" s="52">
        <v>252</v>
      </c>
      <c r="I134" s="326">
        <f>INT(VLOOKUP(H134,'排出量原単位（AIJ-LCA）_電気設備抜粋_v102'!$A$2:$F$36,2,FALSE)/10000)</f>
        <v>272</v>
      </c>
      <c r="J134" s="333">
        <f>VLOOKUP(H134,'排出量原単位（AIJ-LCA）_電気設備抜粋_v102'!$A$2:$F$36,2,FALSE)-I134*10000</f>
        <v>1011</v>
      </c>
      <c r="K134" s="11" t="str">
        <f>VLOOKUP(H134,'排出量原単位（AIJ-LCA）_電気設備抜粋_v102'!$A$2:$F$36,3,FALSE)</f>
        <v>電線・ケーブル</v>
      </c>
      <c r="L134" s="18">
        <f>VLOOKUP(H134,'排出量原単位（AIJ-LCA）_電気設備抜粋_v102'!$A$2:$F$36,4,FALSE)</f>
        <v>8.3982110838001258</v>
      </c>
      <c r="M134" s="18">
        <f>VLOOKUP(H134,'排出量原単位（AIJ-LCA）_電気設備抜粋_v102'!$A$2:$F$36,5,FALSE)</f>
        <v>8.8809999763315872</v>
      </c>
      <c r="N134" s="5"/>
      <c r="O134" s="5"/>
      <c r="P134" s="5" t="str">
        <f>VLOOKUP(H134,'排出量原単位（AIJ-LCA）_電気設備抜粋_v102'!$A$2:$F$36,6,FALSE)</f>
        <v>導体kg</v>
      </c>
      <c r="Q134" s="18">
        <f>VLOOKUP(H134,'排出量原単位（AIJ-LCA）_電気設備抜粋_v102'!$A$2:$H$36,7,FALSE)</f>
        <v>5.1263212671051122</v>
      </c>
      <c r="R134" s="18">
        <f>VLOOKUP(H134,'排出量原単位（AIJ-LCA）_電気設備抜粋_v102'!$A$2:$H$36,8,FALSE)</f>
        <v>5.421018666659668</v>
      </c>
      <c r="S134" s="5"/>
      <c r="T134" s="12"/>
      <c r="U134" s="12">
        <v>0.03</v>
      </c>
      <c r="V134" s="41">
        <v>40</v>
      </c>
      <c r="W134" s="42">
        <v>1.3069999999999999</v>
      </c>
      <c r="X134" s="43">
        <v>0</v>
      </c>
      <c r="Y134" s="49" t="s">
        <v>300</v>
      </c>
      <c r="Z134" s="42" t="s">
        <v>666</v>
      </c>
      <c r="AA134" s="51" t="s">
        <v>687</v>
      </c>
      <c r="AB134" s="27"/>
      <c r="AC134" s="33"/>
    </row>
    <row r="135" spans="1:29" ht="19.5" customHeight="1" x14ac:dyDescent="0.2">
      <c r="A135" s="11">
        <v>6010101016</v>
      </c>
      <c r="B135" s="6" t="s">
        <v>157</v>
      </c>
      <c r="C135" s="6">
        <v>1</v>
      </c>
      <c r="D135" s="5" t="s">
        <v>24</v>
      </c>
      <c r="E135" s="5" t="s">
        <v>25</v>
      </c>
      <c r="F135" s="5" t="s">
        <v>265</v>
      </c>
      <c r="G135" s="5" t="s">
        <v>484</v>
      </c>
      <c r="H135" s="52">
        <v>253</v>
      </c>
      <c r="I135" s="326">
        <f>INT(VLOOKUP(H135,'排出量原単位（AIJ-LCA）_電気設備抜粋_v102'!$A$2:$F$36,2,FALSE)/10000)</f>
        <v>272</v>
      </c>
      <c r="J135" s="333">
        <f>VLOOKUP(H135,'排出量原単位（AIJ-LCA）_電気設備抜粋_v102'!$A$2:$F$36,2,FALSE)-I135*10000</f>
        <v>1021</v>
      </c>
      <c r="K135" s="11" t="str">
        <f>VLOOKUP(H135,'排出量原単位（AIJ-LCA）_電気設備抜粋_v102'!$A$2:$F$36,3,FALSE)</f>
        <v>光ファイバケーブル</v>
      </c>
      <c r="L135" s="18">
        <f>VLOOKUP(H135,'排出量原単位（AIJ-LCA）_電気設備抜粋_v102'!$A$2:$F$36,4,FALSE)</f>
        <v>5.6144491065803728E-2</v>
      </c>
      <c r="M135" s="18">
        <f>VLOOKUP(H135,'排出量原単位（AIJ-LCA）_電気設備抜粋_v102'!$A$2:$F$36,5,FALSE)</f>
        <v>6.037591072184844E-2</v>
      </c>
      <c r="N135" s="5"/>
      <c r="O135" s="5"/>
      <c r="P135" s="5" t="str">
        <f>VLOOKUP(H135,'排出量原単位（AIJ-LCA）_電気設備抜粋_v102'!$A$2:$F$36,6,FALSE)</f>
        <v>コアm</v>
      </c>
      <c r="Q135" s="18">
        <f>VLOOKUP(H135,'排出量原単位（AIJ-LCA）_電気設備抜粋_v102'!$A$2:$H$36,7,FALSE)</f>
        <v>5.3759681584731114</v>
      </c>
      <c r="R135" s="18">
        <f>VLOOKUP(H135,'排出量原単位（AIJ-LCA）_電気設備抜粋_v102'!$A$2:$H$36,8,FALSE)</f>
        <v>5.7811366247679077</v>
      </c>
      <c r="S135" s="5"/>
      <c r="T135" s="12"/>
      <c r="U135" s="12">
        <v>0.03</v>
      </c>
      <c r="V135" s="41">
        <v>40</v>
      </c>
      <c r="W135" s="42">
        <v>1.2729999999999999</v>
      </c>
      <c r="X135" s="43">
        <v>0</v>
      </c>
      <c r="Y135" s="49" t="s">
        <v>300</v>
      </c>
      <c r="Z135" s="42" t="s">
        <v>669</v>
      </c>
      <c r="AA135" s="51" t="s">
        <v>687</v>
      </c>
      <c r="AB135" s="27"/>
      <c r="AC135" s="33"/>
    </row>
    <row r="136" spans="1:29" ht="19.5" customHeight="1" x14ac:dyDescent="0.2">
      <c r="A136" s="11">
        <v>6010201001</v>
      </c>
      <c r="B136" s="6" t="s">
        <v>157</v>
      </c>
      <c r="C136" s="6">
        <v>1</v>
      </c>
      <c r="D136" s="5" t="s">
        <v>41</v>
      </c>
      <c r="E136" s="5" t="s">
        <v>320</v>
      </c>
      <c r="F136" s="5" t="s">
        <v>319</v>
      </c>
      <c r="G136" s="5" t="s">
        <v>266</v>
      </c>
      <c r="H136" s="52">
        <v>236</v>
      </c>
      <c r="I136" s="326">
        <f>INT(VLOOKUP(H136,'排出量原単位（AIJ-LCA）_電気設備抜粋_v102'!$A$2:$F$36,2,FALSE)/10000)</f>
        <v>262</v>
      </c>
      <c r="J136" s="333">
        <f>VLOOKUP(H136,'排出量原単位（AIJ-LCA）_電気設備抜粋_v102'!$A$2:$F$36,2,FALSE)-I136*10000</f>
        <v>2011</v>
      </c>
      <c r="K136" s="11" t="str">
        <f>VLOOKUP(H136,'排出量原単位（AIJ-LCA）_電気設備抜粋_v102'!$A$2:$F$36,3,FALSE)</f>
        <v>普通鋼鋼管</v>
      </c>
      <c r="L136" s="18">
        <f>VLOOKUP(H136,'排出量原単位（AIJ-LCA）_電気設備抜粋_v102'!$A$2:$F$36,4,FALSE)</f>
        <v>2.5299999999999998</v>
      </c>
      <c r="M136" s="18">
        <f>VLOOKUP(H136,'排出量原単位（AIJ-LCA）_電気設備抜粋_v102'!$A$2:$F$36,5,FALSE)</f>
        <v>2.5939999999999999</v>
      </c>
      <c r="N136" s="5"/>
      <c r="O136" s="5"/>
      <c r="P136" s="5" t="str">
        <f>VLOOKUP(H136,'排出量原単位（AIJ-LCA）_電気設備抜粋_v102'!$A$2:$F$36,6,FALSE)</f>
        <v>kg</v>
      </c>
      <c r="Q136" s="18">
        <f>VLOOKUP(H136,'排出量原単位（AIJ-LCA）_電気設備抜粋_v102'!$A$2:$H$36,7,FALSE)</f>
        <v>12.360462181630416</v>
      </c>
      <c r="R136" s="18">
        <f>VLOOKUP(H136,'排出量原単位（AIJ-LCA）_電気設備抜粋_v102'!$A$2:$H$36,8,FALSE)</f>
        <v>12.670941211888088</v>
      </c>
      <c r="S136" s="12" t="s">
        <v>485</v>
      </c>
      <c r="T136" s="12" t="s">
        <v>485</v>
      </c>
      <c r="U136" s="12" t="s">
        <v>485</v>
      </c>
      <c r="V136" s="41">
        <v>65</v>
      </c>
      <c r="W136" s="42">
        <v>1.4530000000000001</v>
      </c>
      <c r="X136" s="43">
        <v>0</v>
      </c>
      <c r="Y136" s="49" t="s">
        <v>300</v>
      </c>
      <c r="Z136" s="42" t="s">
        <v>639</v>
      </c>
      <c r="AA136" s="50" t="s">
        <v>688</v>
      </c>
      <c r="AB136" s="27"/>
      <c r="AC136" s="33"/>
    </row>
    <row r="137" spans="1:29" ht="19.5" customHeight="1" x14ac:dyDescent="0.2">
      <c r="A137" s="11">
        <v>6010202001</v>
      </c>
      <c r="B137" s="6" t="s">
        <v>157</v>
      </c>
      <c r="C137" s="6">
        <v>1</v>
      </c>
      <c r="D137" s="5" t="s">
        <v>41</v>
      </c>
      <c r="E137" s="5" t="s">
        <v>321</v>
      </c>
      <c r="F137" s="5" t="s">
        <v>319</v>
      </c>
      <c r="G137" s="5" t="s">
        <v>267</v>
      </c>
      <c r="H137" s="52">
        <v>260</v>
      </c>
      <c r="I137" s="326">
        <f>INT(VLOOKUP(H137,'排出量原単位（AIJ-LCA）_電気設備抜粋_v102'!$A$2:$F$36,2,FALSE)/10000)</f>
        <v>281</v>
      </c>
      <c r="J137" s="333">
        <f>VLOOKUP(H137,'排出量原単位（AIJ-LCA）_電気設備抜粋_v102'!$A$2:$F$36,2,FALSE)-I137*10000</f>
        <v>2011</v>
      </c>
      <c r="K137" s="11" t="str">
        <f>VLOOKUP(H137,'排出量原単位（AIJ-LCA）_電気設備抜粋_v102'!$A$2:$F$36,3,FALSE)</f>
        <v>建築用金属製品</v>
      </c>
      <c r="L137" s="18">
        <f>VLOOKUP(H137,'排出量原単位（AIJ-LCA）_電気設備抜粋_v102'!$A$2:$F$36,4,FALSE)</f>
        <v>2.8271334010962113</v>
      </c>
      <c r="M137" s="18">
        <f>VLOOKUP(H137,'排出量原単位（AIJ-LCA）_電気設備抜粋_v102'!$A$2:$F$36,5,FALSE)</f>
        <v>2.9681589627471392</v>
      </c>
      <c r="N137" s="5"/>
      <c r="O137" s="5"/>
      <c r="P137" s="5" t="str">
        <f>VLOOKUP(H137,'排出量原単位（AIJ-LCA）_電気設備抜粋_v102'!$A$2:$F$36,6,FALSE)</f>
        <v>kg</v>
      </c>
      <c r="Q137" s="18">
        <f>VLOOKUP(H137,'排出量原単位（AIJ-LCA）_電気設備抜粋_v102'!$A$2:$H$36,7,FALSE)</f>
        <v>4.0025117040087359</v>
      </c>
      <c r="R137" s="18">
        <f>VLOOKUP(H137,'排出量原単位（AIJ-LCA）_電気設備抜粋_v102'!$A$2:$H$36,8,FALSE)</f>
        <v>4.2021685227684662</v>
      </c>
      <c r="S137" s="12" t="s">
        <v>485</v>
      </c>
      <c r="T137" s="12" t="s">
        <v>485</v>
      </c>
      <c r="U137" s="12" t="s">
        <v>485</v>
      </c>
      <c r="V137" s="41">
        <v>65</v>
      </c>
      <c r="W137" s="42">
        <v>1.415</v>
      </c>
      <c r="X137" s="43">
        <v>0</v>
      </c>
      <c r="Y137" s="49" t="s">
        <v>300</v>
      </c>
      <c r="Z137" s="42" t="s">
        <v>529</v>
      </c>
      <c r="AA137" s="50" t="s">
        <v>690</v>
      </c>
      <c r="AB137" s="27"/>
      <c r="AC137" s="33"/>
    </row>
    <row r="138" spans="1:29" ht="19.5" customHeight="1" x14ac:dyDescent="0.2">
      <c r="A138" s="11">
        <v>6010203001</v>
      </c>
      <c r="B138" s="6" t="s">
        <v>157</v>
      </c>
      <c r="C138" s="6">
        <v>1</v>
      </c>
      <c r="D138" s="5" t="s">
        <v>41</v>
      </c>
      <c r="E138" s="5" t="s">
        <v>322</v>
      </c>
      <c r="F138" s="5" t="s">
        <v>319</v>
      </c>
      <c r="G138" s="5" t="s">
        <v>323</v>
      </c>
      <c r="H138" s="52">
        <v>221</v>
      </c>
      <c r="I138" s="326">
        <f>INT(VLOOKUP(H138,'排出量原単位（AIJ-LCA）_電気設備抜粋_v102'!$A$2:$F$36,2,FALSE)/10000)</f>
        <v>259</v>
      </c>
      <c r="J138" s="333">
        <f>VLOOKUP(H138,'排出量原単位（AIJ-LCA）_電気設備抜粋_v102'!$A$2:$F$36,2,FALSE)-I138*10000</f>
        <v>1011</v>
      </c>
      <c r="K138" s="11" t="str">
        <f>VLOOKUP(H138,'排出量原単位（AIJ-LCA）_電気設備抜粋_v102'!$A$2:$F$36,3,FALSE)</f>
        <v>耐火物</v>
      </c>
      <c r="L138" s="18">
        <f>VLOOKUP(H138,'排出量原単位（AIJ-LCA）_電気設備抜粋_v102'!$A$2:$F$36,4,FALSE)</f>
        <v>1.1539999999999999</v>
      </c>
      <c r="M138" s="18">
        <f>VLOOKUP(H138,'排出量原単位（AIJ-LCA）_電気設備抜粋_v102'!$A$2:$F$36,5,FALSE)</f>
        <v>1.2110000000000001</v>
      </c>
      <c r="N138" s="5"/>
      <c r="O138" s="5"/>
      <c r="P138" s="5" t="str">
        <f>VLOOKUP(H138,'排出量原単位（AIJ-LCA）_電気設備抜粋_v102'!$A$2:$F$36,6,FALSE)</f>
        <v>kg</v>
      </c>
      <c r="Q138" s="18">
        <f>VLOOKUP(H138,'排出量原単位（AIJ-LCA）_電気設備抜粋_v102'!$A$2:$H$36,7,FALSE)</f>
        <v>6.1723676839617703</v>
      </c>
      <c r="R138" s="18">
        <f>VLOOKUP(H138,'排出量原単位（AIJ-LCA）_電気設備抜粋_v102'!$A$2:$H$36,8,FALSE)</f>
        <v>6.4766627442611187</v>
      </c>
      <c r="S138" s="5" t="s">
        <v>467</v>
      </c>
      <c r="T138" s="12"/>
      <c r="U138" s="12">
        <v>0</v>
      </c>
      <c r="V138" s="41">
        <v>40</v>
      </c>
      <c r="W138" s="42">
        <v>1.228</v>
      </c>
      <c r="X138" s="43">
        <v>0</v>
      </c>
      <c r="Y138" s="49" t="s">
        <v>300</v>
      </c>
      <c r="Z138" s="42" t="s">
        <v>531</v>
      </c>
      <c r="AA138" s="51" t="s">
        <v>691</v>
      </c>
      <c r="AB138" s="27"/>
      <c r="AC138" s="33"/>
    </row>
    <row r="139" spans="1:29" ht="19.5" customHeight="1" x14ac:dyDescent="0.2">
      <c r="A139" s="11">
        <v>6010301001</v>
      </c>
      <c r="B139" s="6" t="s">
        <v>157</v>
      </c>
      <c r="C139" s="6">
        <v>1</v>
      </c>
      <c r="D139" s="5" t="s">
        <v>55</v>
      </c>
      <c r="E139" s="5" t="s">
        <v>324</v>
      </c>
      <c r="F139" s="5" t="s">
        <v>319</v>
      </c>
      <c r="G139" s="5" t="s">
        <v>214</v>
      </c>
      <c r="H139" s="52">
        <v>318</v>
      </c>
      <c r="I139" s="326">
        <f>INT(VLOOKUP(H139,'排出量原単位（AIJ-LCA）_電気設備抜粋_v102'!$A$2:$F$36,2,FALSE)/10000)</f>
        <v>331</v>
      </c>
      <c r="J139" s="333">
        <f>VLOOKUP(H139,'排出量原単位（AIJ-LCA）_電気設備抜粋_v102'!$A$2:$F$36,2,FALSE)-I139*10000</f>
        <v>1041</v>
      </c>
      <c r="K139" s="11" t="str">
        <f>VLOOKUP(H139,'排出量原単位（AIJ-LCA）_電気設備抜粋_v102'!$A$2:$F$36,3,FALSE)</f>
        <v>配線器具</v>
      </c>
      <c r="L139" s="18">
        <f>VLOOKUP(H139,'排出量原単位（AIJ-LCA）_電気設備抜粋_v102'!$A$2:$F$36,4,FALSE)</f>
        <v>5.0249107781262348</v>
      </c>
      <c r="M139" s="18">
        <f>VLOOKUP(H139,'排出量原単位（AIJ-LCA）_電気設備抜粋_v102'!$A$2:$F$36,5,FALSE)</f>
        <v>5.3829537497099214</v>
      </c>
      <c r="N139" s="5"/>
      <c r="O139" s="5"/>
      <c r="P139" s="5" t="str">
        <f>VLOOKUP(H139,'排出量原単位（AIJ-LCA）_電気設備抜粋_v102'!$A$2:$F$36,6,FALSE)</f>
        <v>kg</v>
      </c>
      <c r="Q139" s="18">
        <f>VLOOKUP(H139,'排出量原単位（AIJ-LCA）_電気設備抜粋_v102'!$A$2:$H$36,7,FALSE)</f>
        <v>2.6721183913003483</v>
      </c>
      <c r="R139" s="18">
        <f>VLOOKUP(H139,'排出量原単位（AIJ-LCA）_電気設備抜粋_v102'!$A$2:$H$36,8,FALSE)</f>
        <v>2.8625164404377221</v>
      </c>
      <c r="S139" s="5" t="s">
        <v>454</v>
      </c>
      <c r="T139" s="12"/>
      <c r="U139" s="12">
        <v>0.02</v>
      </c>
      <c r="V139" s="41">
        <v>30</v>
      </c>
      <c r="W139" s="42">
        <v>1.2370000000000001</v>
      </c>
      <c r="X139" s="43">
        <v>0</v>
      </c>
      <c r="Y139" s="49" t="s">
        <v>300</v>
      </c>
      <c r="Z139" s="42" t="s">
        <v>527</v>
      </c>
      <c r="AA139" s="51"/>
      <c r="AB139" s="27"/>
      <c r="AC139" s="33"/>
    </row>
    <row r="140" spans="1:29" ht="19.5" customHeight="1" x14ac:dyDescent="0.2">
      <c r="A140" s="11">
        <v>6010402001</v>
      </c>
      <c r="B140" s="6" t="s">
        <v>157</v>
      </c>
      <c r="C140" s="6">
        <v>1</v>
      </c>
      <c r="D140" s="5" t="s">
        <v>159</v>
      </c>
      <c r="E140" s="5" t="s">
        <v>158</v>
      </c>
      <c r="F140" s="5"/>
      <c r="G140" s="5" t="s">
        <v>279</v>
      </c>
      <c r="H140" s="52">
        <v>329</v>
      </c>
      <c r="I140" s="326">
        <f>INT(VLOOKUP(H140,'排出量原単位（AIJ-LCA）_電気設備抜粋_v102'!$A$2:$F$36,2,FALSE)/10000)</f>
        <v>341</v>
      </c>
      <c r="J140" s="333">
        <f>VLOOKUP(H140,'排出量原単位（AIJ-LCA）_電気設備抜粋_v102'!$A$2:$F$36,2,FALSE)-I140*10000</f>
        <v>1011</v>
      </c>
      <c r="K140" s="11" t="str">
        <f>VLOOKUP(H140,'排出量原単位（AIJ-LCA）_電気設備抜粋_v102'!$A$2:$F$36,3,FALSE)</f>
        <v>有線電気通信機器</v>
      </c>
      <c r="L140" s="18">
        <f>VLOOKUP(H140,'排出量原単位（AIJ-LCA）_電気設備抜粋_v102'!$A$2:$F$36,4,FALSE)</f>
        <v>8.9786008284373597</v>
      </c>
      <c r="M140" s="18">
        <f>VLOOKUP(H140,'排出量原単位（AIJ-LCA）_電気設備抜粋_v102'!$A$2:$F$36,5,FALSE)</f>
        <v>10.023892430417314</v>
      </c>
      <c r="N140" s="5"/>
      <c r="O140" s="5"/>
      <c r="P140" s="5" t="str">
        <f>VLOOKUP(H140,'排出量原単位（AIJ-LCA）_電気設備抜粋_v102'!$A$2:$F$36,6,FALSE)</f>
        <v>kg</v>
      </c>
      <c r="Q140" s="18">
        <f>VLOOKUP(H140,'排出量原単位（AIJ-LCA）_電気設備抜粋_v102'!$A$2:$H$36,7,FALSE)</f>
        <v>2.2741111521657551</v>
      </c>
      <c r="R140" s="18">
        <f>VLOOKUP(H140,'排出量原単位（AIJ-LCA）_電気設備抜粋_v102'!$A$2:$H$36,8,FALSE)</f>
        <v>2.5388639053785882</v>
      </c>
      <c r="S140" s="5" t="s">
        <v>455</v>
      </c>
      <c r="T140" s="12"/>
      <c r="U140" s="12">
        <v>0.02</v>
      </c>
      <c r="V140" s="41">
        <v>40</v>
      </c>
      <c r="W140" s="42">
        <v>1.1759999999999999</v>
      </c>
      <c r="X140" s="43">
        <v>0</v>
      </c>
      <c r="Y140" s="49" t="s">
        <v>300</v>
      </c>
      <c r="Z140" s="42" t="s">
        <v>549</v>
      </c>
      <c r="AA140" s="51" t="s">
        <v>693</v>
      </c>
      <c r="AB140" s="27"/>
      <c r="AC140" s="33"/>
    </row>
    <row r="141" spans="1:29" ht="19.5" customHeight="1" x14ac:dyDescent="0.2">
      <c r="A141" s="11">
        <v>6010403001</v>
      </c>
      <c r="B141" s="6" t="s">
        <v>157</v>
      </c>
      <c r="C141" s="6">
        <v>1</v>
      </c>
      <c r="D141" s="5" t="s">
        <v>159</v>
      </c>
      <c r="E141" s="5" t="s">
        <v>160</v>
      </c>
      <c r="F141" s="5"/>
      <c r="G141" s="5" t="s">
        <v>280</v>
      </c>
      <c r="H141" s="52">
        <v>329</v>
      </c>
      <c r="I141" s="326">
        <f>INT(VLOOKUP(H141,'排出量原単位（AIJ-LCA）_電気設備抜粋_v102'!$A$2:$F$36,2,FALSE)/10000)</f>
        <v>341</v>
      </c>
      <c r="J141" s="333">
        <f>VLOOKUP(H141,'排出量原単位（AIJ-LCA）_電気設備抜粋_v102'!$A$2:$F$36,2,FALSE)-I141*10000</f>
        <v>1011</v>
      </c>
      <c r="K141" s="11" t="str">
        <f>VLOOKUP(H141,'排出量原単位（AIJ-LCA）_電気設備抜粋_v102'!$A$2:$F$36,3,FALSE)</f>
        <v>有線電気通信機器</v>
      </c>
      <c r="L141" s="18">
        <f>VLOOKUP(H141,'排出量原単位（AIJ-LCA）_電気設備抜粋_v102'!$A$2:$F$36,4,FALSE)</f>
        <v>8.9786008284373597</v>
      </c>
      <c r="M141" s="18">
        <f>VLOOKUP(H141,'排出量原単位（AIJ-LCA）_電気設備抜粋_v102'!$A$2:$F$36,5,FALSE)</f>
        <v>10.023892430417314</v>
      </c>
      <c r="N141" s="5"/>
      <c r="O141" s="5"/>
      <c r="P141" s="5" t="str">
        <f>VLOOKUP(H141,'排出量原単位（AIJ-LCA）_電気設備抜粋_v102'!$A$2:$F$36,6,FALSE)</f>
        <v>kg</v>
      </c>
      <c r="Q141" s="18">
        <f>VLOOKUP(H141,'排出量原単位（AIJ-LCA）_電気設備抜粋_v102'!$A$2:$H$36,7,FALSE)</f>
        <v>2.2741111521657551</v>
      </c>
      <c r="R141" s="18">
        <f>VLOOKUP(H141,'排出量原単位（AIJ-LCA）_電気設備抜粋_v102'!$A$2:$H$36,8,FALSE)</f>
        <v>2.5388639053785882</v>
      </c>
      <c r="S141" s="5"/>
      <c r="T141" s="12"/>
      <c r="U141" s="12">
        <v>0</v>
      </c>
      <c r="V141" s="41">
        <v>20</v>
      </c>
      <c r="W141" s="42">
        <v>1.0860000000000001</v>
      </c>
      <c r="X141" s="43">
        <v>0</v>
      </c>
      <c r="Y141" s="49" t="s">
        <v>300</v>
      </c>
      <c r="Z141" s="42" t="s">
        <v>550</v>
      </c>
      <c r="AA141" s="51" t="s">
        <v>704</v>
      </c>
      <c r="AB141" s="27"/>
      <c r="AC141" s="33"/>
    </row>
    <row r="142" spans="1:29" ht="19.5" customHeight="1" x14ac:dyDescent="0.2">
      <c r="A142" s="11">
        <v>6010502001</v>
      </c>
      <c r="B142" s="6" t="s">
        <v>157</v>
      </c>
      <c r="C142" s="6">
        <v>1</v>
      </c>
      <c r="D142" s="5" t="s">
        <v>162</v>
      </c>
      <c r="E142" s="5" t="s">
        <v>505</v>
      </c>
      <c r="F142" s="5"/>
      <c r="G142" s="5" t="s">
        <v>215</v>
      </c>
      <c r="H142" s="52">
        <v>329</v>
      </c>
      <c r="I142" s="326">
        <f>INT(VLOOKUP(H142,'排出量原単位（AIJ-LCA）_電気設備抜粋_v102'!$A$2:$F$36,2,FALSE)/10000)</f>
        <v>341</v>
      </c>
      <c r="J142" s="333">
        <f>VLOOKUP(H142,'排出量原単位（AIJ-LCA）_電気設備抜粋_v102'!$A$2:$F$36,2,FALSE)-I142*10000</f>
        <v>1011</v>
      </c>
      <c r="K142" s="11" t="str">
        <f>VLOOKUP(H142,'排出量原単位（AIJ-LCA）_電気設備抜粋_v102'!$A$2:$F$36,3,FALSE)</f>
        <v>有線電気通信機器</v>
      </c>
      <c r="L142" s="18">
        <f>VLOOKUP(H142,'排出量原単位（AIJ-LCA）_電気設備抜粋_v102'!$A$2:$F$36,4,FALSE)</f>
        <v>8.9786008284373597</v>
      </c>
      <c r="M142" s="18">
        <f>VLOOKUP(H142,'排出量原単位（AIJ-LCA）_電気設備抜粋_v102'!$A$2:$F$36,5,FALSE)</f>
        <v>10.023892430417314</v>
      </c>
      <c r="N142" s="5"/>
      <c r="O142" s="5"/>
      <c r="P142" s="5" t="str">
        <f>VLOOKUP(H142,'排出量原単位（AIJ-LCA）_電気設備抜粋_v102'!$A$2:$F$36,6,FALSE)</f>
        <v>kg</v>
      </c>
      <c r="Q142" s="18">
        <f>VLOOKUP(H142,'排出量原単位（AIJ-LCA）_電気設備抜粋_v102'!$A$2:$H$36,7,FALSE)</f>
        <v>2.2741111521657551</v>
      </c>
      <c r="R142" s="18">
        <f>VLOOKUP(H142,'排出量原単位（AIJ-LCA）_電気設備抜粋_v102'!$A$2:$H$36,8,FALSE)</f>
        <v>2.5388639053785882</v>
      </c>
      <c r="S142" s="5"/>
      <c r="T142" s="12"/>
      <c r="U142" s="12">
        <v>0</v>
      </c>
      <c r="V142" s="41">
        <v>10</v>
      </c>
      <c r="W142" s="42">
        <v>1.1100000000000001</v>
      </c>
      <c r="X142" s="43">
        <v>0</v>
      </c>
      <c r="Y142" s="49" t="s">
        <v>300</v>
      </c>
      <c r="Z142" s="42" t="s">
        <v>551</v>
      </c>
      <c r="AA142" s="51" t="s">
        <v>691</v>
      </c>
      <c r="AB142" s="27"/>
      <c r="AC142" s="33"/>
    </row>
    <row r="143" spans="1:29" ht="19.5" customHeight="1" x14ac:dyDescent="0.2">
      <c r="A143" s="11">
        <v>6010503001</v>
      </c>
      <c r="B143" s="6" t="s">
        <v>157</v>
      </c>
      <c r="C143" s="6">
        <v>1</v>
      </c>
      <c r="D143" s="5" t="s">
        <v>162</v>
      </c>
      <c r="E143" s="5" t="s">
        <v>506</v>
      </c>
      <c r="F143" s="5"/>
      <c r="G143" s="5" t="s">
        <v>215</v>
      </c>
      <c r="H143" s="52">
        <v>329</v>
      </c>
      <c r="I143" s="326">
        <f>INT(VLOOKUP(H143,'排出量原単位（AIJ-LCA）_電気設備抜粋_v102'!$A$2:$F$36,2,FALSE)/10000)</f>
        <v>341</v>
      </c>
      <c r="J143" s="333">
        <f>VLOOKUP(H143,'排出量原単位（AIJ-LCA）_電気設備抜粋_v102'!$A$2:$F$36,2,FALSE)-I143*10000</f>
        <v>1011</v>
      </c>
      <c r="K143" s="11" t="str">
        <f>VLOOKUP(H143,'排出量原単位（AIJ-LCA）_電気設備抜粋_v102'!$A$2:$F$36,3,FALSE)</f>
        <v>有線電気通信機器</v>
      </c>
      <c r="L143" s="18">
        <f>VLOOKUP(H143,'排出量原単位（AIJ-LCA）_電気設備抜粋_v102'!$A$2:$F$36,4,FALSE)</f>
        <v>8.9786008284373597</v>
      </c>
      <c r="M143" s="18">
        <f>VLOOKUP(H143,'排出量原単位（AIJ-LCA）_電気設備抜粋_v102'!$A$2:$F$36,5,FALSE)</f>
        <v>10.023892430417314</v>
      </c>
      <c r="N143" s="5"/>
      <c r="O143" s="5"/>
      <c r="P143" s="5" t="str">
        <f>VLOOKUP(H143,'排出量原単位（AIJ-LCA）_電気設備抜粋_v102'!$A$2:$F$36,6,FALSE)</f>
        <v>kg</v>
      </c>
      <c r="Q143" s="18">
        <f>VLOOKUP(H143,'排出量原単位（AIJ-LCA）_電気設備抜粋_v102'!$A$2:$H$36,7,FALSE)</f>
        <v>2.2741111521657551</v>
      </c>
      <c r="R143" s="18">
        <f>VLOOKUP(H143,'排出量原単位（AIJ-LCA）_電気設備抜粋_v102'!$A$2:$H$36,8,FALSE)</f>
        <v>2.5388639053785882</v>
      </c>
      <c r="S143" s="5"/>
      <c r="T143" s="12"/>
      <c r="U143" s="12">
        <v>0</v>
      </c>
      <c r="V143" s="41">
        <v>10</v>
      </c>
      <c r="W143" s="42">
        <v>1.0940000000000001</v>
      </c>
      <c r="X143" s="43">
        <v>0</v>
      </c>
      <c r="Y143" s="49" t="s">
        <v>300</v>
      </c>
      <c r="Z143" s="42" t="s">
        <v>552</v>
      </c>
      <c r="AA143" s="51" t="s">
        <v>691</v>
      </c>
      <c r="AB143" s="27"/>
      <c r="AC143" s="33"/>
    </row>
    <row r="144" spans="1:29" ht="19.5" customHeight="1" x14ac:dyDescent="0.2">
      <c r="A144" s="11">
        <v>6010504001</v>
      </c>
      <c r="B144" s="6" t="s">
        <v>157</v>
      </c>
      <c r="C144" s="6">
        <v>1</v>
      </c>
      <c r="D144" s="5" t="s">
        <v>162</v>
      </c>
      <c r="E144" s="5" t="s">
        <v>507</v>
      </c>
      <c r="F144" s="5"/>
      <c r="G144" s="5" t="s">
        <v>215</v>
      </c>
      <c r="H144" s="52">
        <v>329</v>
      </c>
      <c r="I144" s="326">
        <f>INT(VLOOKUP(H144,'排出量原単位（AIJ-LCA）_電気設備抜粋_v102'!$A$2:$F$36,2,FALSE)/10000)</f>
        <v>341</v>
      </c>
      <c r="J144" s="333">
        <f>VLOOKUP(H144,'排出量原単位（AIJ-LCA）_電気設備抜粋_v102'!$A$2:$F$36,2,FALSE)-I144*10000</f>
        <v>1011</v>
      </c>
      <c r="K144" s="11" t="str">
        <f>VLOOKUP(H144,'排出量原単位（AIJ-LCA）_電気設備抜粋_v102'!$A$2:$F$36,3,FALSE)</f>
        <v>有線電気通信機器</v>
      </c>
      <c r="L144" s="18">
        <f>VLOOKUP(H144,'排出量原単位（AIJ-LCA）_電気設備抜粋_v102'!$A$2:$F$36,4,FALSE)</f>
        <v>8.9786008284373597</v>
      </c>
      <c r="M144" s="18">
        <f>VLOOKUP(H144,'排出量原単位（AIJ-LCA）_電気設備抜粋_v102'!$A$2:$F$36,5,FALSE)</f>
        <v>10.023892430417314</v>
      </c>
      <c r="N144" s="5"/>
      <c r="O144" s="5"/>
      <c r="P144" s="5" t="str">
        <f>VLOOKUP(H144,'排出量原単位（AIJ-LCA）_電気設備抜粋_v102'!$A$2:$F$36,6,FALSE)</f>
        <v>kg</v>
      </c>
      <c r="Q144" s="18">
        <f>VLOOKUP(H144,'排出量原単位（AIJ-LCA）_電気設備抜粋_v102'!$A$2:$H$36,7,FALSE)</f>
        <v>2.2741111521657551</v>
      </c>
      <c r="R144" s="18">
        <f>VLOOKUP(H144,'排出量原単位（AIJ-LCA）_電気設備抜粋_v102'!$A$2:$H$36,8,FALSE)</f>
        <v>2.5388639053785882</v>
      </c>
      <c r="S144" s="5"/>
      <c r="T144" s="12"/>
      <c r="U144" s="12">
        <v>0</v>
      </c>
      <c r="V144" s="41">
        <v>10</v>
      </c>
      <c r="W144" s="42">
        <v>1.1100000000000001</v>
      </c>
      <c r="X144" s="43">
        <v>0</v>
      </c>
      <c r="Y144" s="49" t="s">
        <v>300</v>
      </c>
      <c r="Z144" s="42" t="s">
        <v>1774</v>
      </c>
      <c r="AA144" s="51" t="s">
        <v>691</v>
      </c>
      <c r="AB144" s="27"/>
      <c r="AC144" s="33"/>
    </row>
    <row r="145" spans="1:29" ht="19.5" customHeight="1" x14ac:dyDescent="0.2">
      <c r="A145" s="11">
        <v>6010602001</v>
      </c>
      <c r="B145" s="6" t="s">
        <v>157</v>
      </c>
      <c r="C145" s="6">
        <v>1</v>
      </c>
      <c r="D145" s="5" t="s">
        <v>163</v>
      </c>
      <c r="E145" s="5" t="s">
        <v>164</v>
      </c>
      <c r="F145" s="5"/>
      <c r="G145" s="5" t="s">
        <v>216</v>
      </c>
      <c r="H145" s="52">
        <v>329</v>
      </c>
      <c r="I145" s="326">
        <f>INT(VLOOKUP(H145,'排出量原単位（AIJ-LCA）_電気設備抜粋_v102'!$A$2:$F$36,2,FALSE)/10000)</f>
        <v>341</v>
      </c>
      <c r="J145" s="333">
        <f>VLOOKUP(H145,'排出量原単位（AIJ-LCA）_電気設備抜粋_v102'!$A$2:$F$36,2,FALSE)-I145*10000</f>
        <v>1011</v>
      </c>
      <c r="K145" s="11" t="str">
        <f>VLOOKUP(H145,'排出量原単位（AIJ-LCA）_電気設備抜粋_v102'!$A$2:$F$36,3,FALSE)</f>
        <v>有線電気通信機器</v>
      </c>
      <c r="L145" s="18">
        <f>VLOOKUP(H145,'排出量原単位（AIJ-LCA）_電気設備抜粋_v102'!$A$2:$F$36,4,FALSE)</f>
        <v>8.9786008284373597</v>
      </c>
      <c r="M145" s="18">
        <f>VLOOKUP(H145,'排出量原単位（AIJ-LCA）_電気設備抜粋_v102'!$A$2:$F$36,5,FALSE)</f>
        <v>10.023892430417314</v>
      </c>
      <c r="N145" s="5"/>
      <c r="O145" s="5"/>
      <c r="P145" s="5" t="str">
        <f>VLOOKUP(H145,'排出量原単位（AIJ-LCA）_電気設備抜粋_v102'!$A$2:$F$36,6,FALSE)</f>
        <v>kg</v>
      </c>
      <c r="Q145" s="18">
        <f>VLOOKUP(H145,'排出量原単位（AIJ-LCA）_電気設備抜粋_v102'!$A$2:$H$36,7,FALSE)</f>
        <v>2.2741111521657551</v>
      </c>
      <c r="R145" s="18">
        <f>VLOOKUP(H145,'排出量原単位（AIJ-LCA）_電気設備抜粋_v102'!$A$2:$H$36,8,FALSE)</f>
        <v>2.5388639053785882</v>
      </c>
      <c r="S145" s="5"/>
      <c r="T145" s="12"/>
      <c r="U145" s="12">
        <v>0</v>
      </c>
      <c r="V145" s="41">
        <v>20</v>
      </c>
      <c r="W145" s="42">
        <v>1.1512</v>
      </c>
      <c r="X145" s="43">
        <v>1.0500000000000001E-2</v>
      </c>
      <c r="Y145" s="49" t="s">
        <v>300</v>
      </c>
      <c r="Z145" s="42" t="s">
        <v>553</v>
      </c>
      <c r="AA145" s="51" t="s">
        <v>691</v>
      </c>
      <c r="AB145" s="27"/>
      <c r="AC145" s="33"/>
    </row>
    <row r="146" spans="1:29" ht="19.5" customHeight="1" x14ac:dyDescent="0.2">
      <c r="A146" s="11">
        <v>6010603001</v>
      </c>
      <c r="B146" s="6" t="s">
        <v>157</v>
      </c>
      <c r="C146" s="6">
        <v>1</v>
      </c>
      <c r="D146" s="5" t="s">
        <v>163</v>
      </c>
      <c r="E146" s="5" t="s">
        <v>165</v>
      </c>
      <c r="F146" s="5"/>
      <c r="G146" s="5" t="s">
        <v>217</v>
      </c>
      <c r="H146" s="52">
        <v>320</v>
      </c>
      <c r="I146" s="326">
        <f>INT(VLOOKUP(H146,'排出量原単位（AIJ-LCA）_電気設備抜粋_v102'!$A$2:$F$36,2,FALSE)/10000)</f>
        <v>331</v>
      </c>
      <c r="J146" s="333">
        <f>VLOOKUP(H146,'排出量原単位（AIJ-LCA）_電気設備抜粋_v102'!$A$2:$F$36,2,FALSE)-I146*10000</f>
        <v>1099</v>
      </c>
      <c r="K146" s="11" t="str">
        <f>VLOOKUP(H146,'排出量原単位（AIJ-LCA）_電気設備抜粋_v102'!$A$2:$F$36,3,FALSE)</f>
        <v>その他の産業用電気機器</v>
      </c>
      <c r="L146" s="18">
        <f>VLOOKUP(H146,'排出量原単位（AIJ-LCA）_電気設備抜粋_v102'!$A$2:$F$36,4,FALSE)</f>
        <v>4.7906550621660298</v>
      </c>
      <c r="M146" s="18">
        <f>VLOOKUP(H146,'排出量原単位（AIJ-LCA）_電気設備抜粋_v102'!$A$2:$F$36,5,FALSE)</f>
        <v>5.2246730679946083</v>
      </c>
      <c r="N146" s="5"/>
      <c r="O146" s="5"/>
      <c r="P146" s="5" t="str">
        <f>VLOOKUP(H146,'排出量原単位（AIJ-LCA）_電気設備抜粋_v102'!$A$2:$F$36,6,FALSE)</f>
        <v>kg</v>
      </c>
      <c r="Q146" s="18">
        <f>VLOOKUP(H146,'排出量原単位（AIJ-LCA）_電気設備抜粋_v102'!$A$2:$H$36,7,FALSE)</f>
        <v>2.6317503511892664</v>
      </c>
      <c r="R146" s="18">
        <f>VLOOKUP(H146,'排出量原単位（AIJ-LCA）_電気設備抜粋_v102'!$A$2:$H$36,8,FALSE)</f>
        <v>2.8701785044250334</v>
      </c>
      <c r="S146" s="5"/>
      <c r="T146" s="12"/>
      <c r="U146" s="12">
        <v>2E-3</v>
      </c>
      <c r="V146" s="41">
        <v>20</v>
      </c>
      <c r="W146" s="42">
        <v>1.1512</v>
      </c>
      <c r="X146" s="43">
        <v>1.0500000000000001E-2</v>
      </c>
      <c r="Y146" s="49" t="s">
        <v>300</v>
      </c>
      <c r="Z146" s="42" t="s">
        <v>1773</v>
      </c>
      <c r="AA146" s="51" t="s">
        <v>691</v>
      </c>
      <c r="AB146" s="27"/>
      <c r="AC146" s="33"/>
    </row>
    <row r="147" spans="1:29" ht="19.5" customHeight="1" x14ac:dyDescent="0.2">
      <c r="A147" s="11">
        <v>6010604001</v>
      </c>
      <c r="B147" s="6" t="s">
        <v>157</v>
      </c>
      <c r="C147" s="6">
        <v>1</v>
      </c>
      <c r="D147" s="5" t="s">
        <v>163</v>
      </c>
      <c r="E147" s="5" t="s">
        <v>268</v>
      </c>
      <c r="F147" s="5"/>
      <c r="G147" s="5" t="s">
        <v>218</v>
      </c>
      <c r="H147" s="52">
        <v>329</v>
      </c>
      <c r="I147" s="326">
        <f>INT(VLOOKUP(H147,'排出量原単位（AIJ-LCA）_電気設備抜粋_v102'!$A$2:$F$36,2,FALSE)/10000)</f>
        <v>341</v>
      </c>
      <c r="J147" s="333">
        <f>VLOOKUP(H147,'排出量原単位（AIJ-LCA）_電気設備抜粋_v102'!$A$2:$F$36,2,FALSE)-I147*10000</f>
        <v>1011</v>
      </c>
      <c r="K147" s="11" t="str">
        <f>VLOOKUP(H147,'排出量原単位（AIJ-LCA）_電気設備抜粋_v102'!$A$2:$F$36,3,FALSE)</f>
        <v>有線電気通信機器</v>
      </c>
      <c r="L147" s="18">
        <f>VLOOKUP(H147,'排出量原単位（AIJ-LCA）_電気設備抜粋_v102'!$A$2:$F$36,4,FALSE)</f>
        <v>8.9786008284373597</v>
      </c>
      <c r="M147" s="18">
        <f>VLOOKUP(H147,'排出量原単位（AIJ-LCA）_電気設備抜粋_v102'!$A$2:$F$36,5,FALSE)</f>
        <v>10.023892430417314</v>
      </c>
      <c r="N147" s="5"/>
      <c r="O147" s="5"/>
      <c r="P147" s="5" t="str">
        <f>VLOOKUP(H147,'排出量原単位（AIJ-LCA）_電気設備抜粋_v102'!$A$2:$F$36,6,FALSE)</f>
        <v>kg</v>
      </c>
      <c r="Q147" s="18">
        <f>VLOOKUP(H147,'排出量原単位（AIJ-LCA）_電気設備抜粋_v102'!$A$2:$H$36,7,FALSE)</f>
        <v>2.2741111521657551</v>
      </c>
      <c r="R147" s="18">
        <f>VLOOKUP(H147,'排出量原単位（AIJ-LCA）_電気設備抜粋_v102'!$A$2:$H$36,8,FALSE)</f>
        <v>2.5388639053785882</v>
      </c>
      <c r="S147" s="5"/>
      <c r="T147" s="12"/>
      <c r="U147" s="12">
        <v>0</v>
      </c>
      <c r="V147" s="41">
        <v>20</v>
      </c>
      <c r="W147" s="42">
        <v>1.024</v>
      </c>
      <c r="X147" s="43">
        <v>7.4999999999999997E-3</v>
      </c>
      <c r="Y147" s="49" t="s">
        <v>300</v>
      </c>
      <c r="Z147" s="42" t="s">
        <v>554</v>
      </c>
      <c r="AA147" s="51" t="s">
        <v>691</v>
      </c>
      <c r="AB147" s="27"/>
      <c r="AC147" s="33"/>
    </row>
    <row r="148" spans="1:29" ht="19.5" customHeight="1" x14ac:dyDescent="0.2">
      <c r="A148" s="11">
        <v>6010605001</v>
      </c>
      <c r="B148" s="6" t="s">
        <v>157</v>
      </c>
      <c r="C148" s="6">
        <v>1</v>
      </c>
      <c r="D148" s="5" t="s">
        <v>163</v>
      </c>
      <c r="E148" s="5" t="s">
        <v>166</v>
      </c>
      <c r="F148" s="5"/>
      <c r="G148" s="5" t="s">
        <v>219</v>
      </c>
      <c r="H148" s="52">
        <v>329</v>
      </c>
      <c r="I148" s="326">
        <f>INT(VLOOKUP(H148,'排出量原単位（AIJ-LCA）_電気設備抜粋_v102'!$A$2:$F$36,2,FALSE)/10000)</f>
        <v>341</v>
      </c>
      <c r="J148" s="333">
        <f>VLOOKUP(H148,'排出量原単位（AIJ-LCA）_電気設備抜粋_v102'!$A$2:$F$36,2,FALSE)-I148*10000</f>
        <v>1011</v>
      </c>
      <c r="K148" s="11" t="str">
        <f>VLOOKUP(H148,'排出量原単位（AIJ-LCA）_電気設備抜粋_v102'!$A$2:$F$36,3,FALSE)</f>
        <v>有線電気通信機器</v>
      </c>
      <c r="L148" s="18">
        <f>VLOOKUP(H148,'排出量原単位（AIJ-LCA）_電気設備抜粋_v102'!$A$2:$F$36,4,FALSE)</f>
        <v>8.9786008284373597</v>
      </c>
      <c r="M148" s="18">
        <f>VLOOKUP(H148,'排出量原単位（AIJ-LCA）_電気設備抜粋_v102'!$A$2:$F$36,5,FALSE)</f>
        <v>10.023892430417314</v>
      </c>
      <c r="N148" s="5"/>
      <c r="O148" s="5"/>
      <c r="P148" s="5" t="str">
        <f>VLOOKUP(H148,'排出量原単位（AIJ-LCA）_電気設備抜粋_v102'!$A$2:$F$36,6,FALSE)</f>
        <v>kg</v>
      </c>
      <c r="Q148" s="18">
        <f>VLOOKUP(H148,'排出量原単位（AIJ-LCA）_電気設備抜粋_v102'!$A$2:$H$36,7,FALSE)</f>
        <v>2.2741111521657551</v>
      </c>
      <c r="R148" s="18">
        <f>VLOOKUP(H148,'排出量原単位（AIJ-LCA）_電気設備抜粋_v102'!$A$2:$H$36,8,FALSE)</f>
        <v>2.5388639053785882</v>
      </c>
      <c r="S148" s="5" t="s">
        <v>454</v>
      </c>
      <c r="T148" s="12"/>
      <c r="U148" s="12">
        <v>0.02</v>
      </c>
      <c r="V148" s="41">
        <v>20</v>
      </c>
      <c r="W148" s="42">
        <v>1.121</v>
      </c>
      <c r="X148" s="43">
        <v>0</v>
      </c>
      <c r="Y148" s="49" t="s">
        <v>300</v>
      </c>
      <c r="Z148" s="42" t="s">
        <v>555</v>
      </c>
      <c r="AA148" s="51" t="s">
        <v>691</v>
      </c>
      <c r="AB148" s="27"/>
      <c r="AC148" s="33"/>
    </row>
    <row r="149" spans="1:29" ht="19.5" customHeight="1" x14ac:dyDescent="0.2">
      <c r="A149" s="11">
        <v>6010605002</v>
      </c>
      <c r="B149" s="6" t="s">
        <v>157</v>
      </c>
      <c r="C149" s="6">
        <v>1</v>
      </c>
      <c r="D149" s="5" t="s">
        <v>163</v>
      </c>
      <c r="E149" s="5" t="s">
        <v>361</v>
      </c>
      <c r="F149" s="5"/>
      <c r="G149" s="5" t="s">
        <v>362</v>
      </c>
      <c r="H149" s="52">
        <v>329</v>
      </c>
      <c r="I149" s="326">
        <f>INT(VLOOKUP(H149,'排出量原単位（AIJ-LCA）_電気設備抜粋_v102'!$A$2:$F$36,2,FALSE)/10000)</f>
        <v>341</v>
      </c>
      <c r="J149" s="333">
        <f>VLOOKUP(H149,'排出量原単位（AIJ-LCA）_電気設備抜粋_v102'!$A$2:$F$36,2,FALSE)-I149*10000</f>
        <v>1011</v>
      </c>
      <c r="K149" s="11" t="str">
        <f>VLOOKUP(H149,'排出量原単位（AIJ-LCA）_電気設備抜粋_v102'!$A$2:$F$36,3,FALSE)</f>
        <v>有線電気通信機器</v>
      </c>
      <c r="L149" s="18">
        <f>VLOOKUP(H149,'排出量原単位（AIJ-LCA）_電気設備抜粋_v102'!$A$2:$F$36,4,FALSE)</f>
        <v>8.9786008284373597</v>
      </c>
      <c r="M149" s="18">
        <f>VLOOKUP(H149,'排出量原単位（AIJ-LCA）_電気設備抜粋_v102'!$A$2:$F$36,5,FALSE)</f>
        <v>10.023892430417314</v>
      </c>
      <c r="N149" s="5"/>
      <c r="O149" s="5"/>
      <c r="P149" s="5" t="str">
        <f>VLOOKUP(H149,'排出量原単位（AIJ-LCA）_電気設備抜粋_v102'!$A$2:$F$36,6,FALSE)</f>
        <v>kg</v>
      </c>
      <c r="Q149" s="18">
        <f>VLOOKUP(H149,'排出量原単位（AIJ-LCA）_電気設備抜粋_v102'!$A$2:$H$36,7,FALSE)</f>
        <v>2.2741111521657551</v>
      </c>
      <c r="R149" s="18">
        <f>VLOOKUP(H149,'排出量原単位（AIJ-LCA）_電気設備抜粋_v102'!$A$2:$H$36,8,FALSE)</f>
        <v>2.5388639053785882</v>
      </c>
      <c r="S149" s="5"/>
      <c r="T149" s="12"/>
      <c r="U149" s="12">
        <v>0.02</v>
      </c>
      <c r="V149" s="41">
        <v>10</v>
      </c>
      <c r="W149" s="42">
        <v>1.1100000000000001</v>
      </c>
      <c r="X149" s="43">
        <v>0</v>
      </c>
      <c r="Y149" s="49" t="s">
        <v>300</v>
      </c>
      <c r="Z149" s="42" t="s">
        <v>1774</v>
      </c>
      <c r="AA149" s="51" t="s">
        <v>691</v>
      </c>
      <c r="AB149" s="27"/>
      <c r="AC149" s="33"/>
    </row>
    <row r="150" spans="1:29" ht="19.5" customHeight="1" x14ac:dyDescent="0.2">
      <c r="A150" s="11">
        <v>6010607001</v>
      </c>
      <c r="B150" s="6" t="s">
        <v>157</v>
      </c>
      <c r="C150" s="6">
        <v>1</v>
      </c>
      <c r="D150" s="5" t="s">
        <v>163</v>
      </c>
      <c r="E150" s="5" t="s">
        <v>167</v>
      </c>
      <c r="F150" s="5"/>
      <c r="G150" s="5" t="s">
        <v>220</v>
      </c>
      <c r="H150" s="52">
        <v>329</v>
      </c>
      <c r="I150" s="326">
        <f>INT(VLOOKUP(H150,'排出量原単位（AIJ-LCA）_電気設備抜粋_v102'!$A$2:$F$36,2,FALSE)/10000)</f>
        <v>341</v>
      </c>
      <c r="J150" s="333">
        <f>VLOOKUP(H150,'排出量原単位（AIJ-LCA）_電気設備抜粋_v102'!$A$2:$F$36,2,FALSE)-I150*10000</f>
        <v>1011</v>
      </c>
      <c r="K150" s="11" t="str">
        <f>VLOOKUP(H150,'排出量原単位（AIJ-LCA）_電気設備抜粋_v102'!$A$2:$F$36,3,FALSE)</f>
        <v>有線電気通信機器</v>
      </c>
      <c r="L150" s="18">
        <f>VLOOKUP(H150,'排出量原単位（AIJ-LCA）_電気設備抜粋_v102'!$A$2:$F$36,4,FALSE)</f>
        <v>8.9786008284373597</v>
      </c>
      <c r="M150" s="18">
        <f>VLOOKUP(H150,'排出量原単位（AIJ-LCA）_電気設備抜粋_v102'!$A$2:$F$36,5,FALSE)</f>
        <v>10.023892430417314</v>
      </c>
      <c r="N150" s="5"/>
      <c r="O150" s="5"/>
      <c r="P150" s="5" t="str">
        <f>VLOOKUP(H150,'排出量原単位（AIJ-LCA）_電気設備抜粋_v102'!$A$2:$F$36,6,FALSE)</f>
        <v>kg</v>
      </c>
      <c r="Q150" s="18">
        <f>VLOOKUP(H150,'排出量原単位（AIJ-LCA）_電気設備抜粋_v102'!$A$2:$H$36,7,FALSE)</f>
        <v>2.2741111521657551</v>
      </c>
      <c r="R150" s="18">
        <f>VLOOKUP(H150,'排出量原単位（AIJ-LCA）_電気設備抜粋_v102'!$A$2:$H$36,8,FALSE)</f>
        <v>2.5388639053785882</v>
      </c>
      <c r="S150" s="5" t="s">
        <v>456</v>
      </c>
      <c r="T150" s="12"/>
      <c r="U150" s="12">
        <v>0</v>
      </c>
      <c r="V150" s="41">
        <v>20</v>
      </c>
      <c r="W150" s="42">
        <v>1.0489999999999999</v>
      </c>
      <c r="X150" s="43">
        <v>2.3E-2</v>
      </c>
      <c r="Y150" s="49" t="s">
        <v>300</v>
      </c>
      <c r="Z150" s="42" t="s">
        <v>1777</v>
      </c>
      <c r="AA150" s="51" t="s">
        <v>691</v>
      </c>
      <c r="AB150" s="27"/>
      <c r="AC150" s="33"/>
    </row>
    <row r="151" spans="1:29" ht="19.5" customHeight="1" x14ac:dyDescent="0.2">
      <c r="A151" s="11">
        <v>6010702001</v>
      </c>
      <c r="B151" s="6" t="s">
        <v>157</v>
      </c>
      <c r="C151" s="6">
        <v>1</v>
      </c>
      <c r="D151" s="5" t="s">
        <v>168</v>
      </c>
      <c r="E151" s="5" t="s">
        <v>169</v>
      </c>
      <c r="F151" s="5"/>
      <c r="G151" s="5" t="s">
        <v>221</v>
      </c>
      <c r="H151" s="52">
        <v>309</v>
      </c>
      <c r="I151" s="326">
        <f>INT(VLOOKUP(H151,'排出量原単位（AIJ-LCA）_電気設備抜粋_v102'!$A$2:$F$36,2,FALSE)/10000)</f>
        <v>321</v>
      </c>
      <c r="J151" s="333">
        <f>VLOOKUP(H151,'排出量原単位（AIJ-LCA）_電気設備抜粋_v102'!$A$2:$F$36,2,FALSE)-I151*10000</f>
        <v>1031</v>
      </c>
      <c r="K151" s="11" t="str">
        <f>VLOOKUP(H151,'排出量原単位（AIJ-LCA）_電気設備抜粋_v102'!$A$2:$F$36,3,FALSE)</f>
        <v>液晶パネル</v>
      </c>
      <c r="L151" s="18">
        <f>VLOOKUP(H151,'排出量原単位（AIJ-LCA）_電気設備抜粋_v102'!$A$2:$F$36,4,FALSE)</f>
        <v>13.513</v>
      </c>
      <c r="M151" s="18">
        <f>VLOOKUP(H151,'排出量原単位（AIJ-LCA）_電気設備抜粋_v102'!$A$2:$F$36,5,FALSE)</f>
        <v>19.257999999999999</v>
      </c>
      <c r="N151" s="5"/>
      <c r="O151" s="5"/>
      <c r="P151" s="5" t="str">
        <f>VLOOKUP(H151,'排出量原単位（AIJ-LCA）_電気設備抜粋_v102'!$A$2:$F$36,6,FALSE)</f>
        <v>kg</v>
      </c>
      <c r="Q151" s="18">
        <f>VLOOKUP(H151,'排出量原単位（AIJ-LCA）_電気設備抜粋_v102'!$A$2:$H$36,7,FALSE)</f>
        <v>2.8491610458849852</v>
      </c>
      <c r="R151" s="18">
        <f>VLOOKUP(H151,'排出量原単位（AIJ-LCA）_電気設備抜粋_v102'!$A$2:$H$36,8,FALSE)</f>
        <v>4.060543182901112</v>
      </c>
      <c r="S151" s="5"/>
      <c r="T151" s="12"/>
      <c r="U151" s="12">
        <v>0</v>
      </c>
      <c r="V151" s="41">
        <v>20</v>
      </c>
      <c r="W151" s="42">
        <v>1.0609999999999999</v>
      </c>
      <c r="X151" s="43">
        <v>0</v>
      </c>
      <c r="Y151" s="49" t="s">
        <v>300</v>
      </c>
      <c r="Z151" s="42" t="s">
        <v>1772</v>
      </c>
      <c r="AA151" s="51" t="s">
        <v>707</v>
      </c>
      <c r="AB151" s="27"/>
      <c r="AC151" s="33"/>
    </row>
    <row r="152" spans="1:29" ht="19.5" customHeight="1" x14ac:dyDescent="0.2">
      <c r="A152" s="11">
        <v>6010703001</v>
      </c>
      <c r="B152" s="6" t="s">
        <v>157</v>
      </c>
      <c r="C152" s="6">
        <v>1</v>
      </c>
      <c r="D152" s="5" t="s">
        <v>168</v>
      </c>
      <c r="E152" s="5" t="s">
        <v>211</v>
      </c>
      <c r="F152" s="5"/>
      <c r="G152" s="5" t="s">
        <v>222</v>
      </c>
      <c r="H152" s="52">
        <v>329</v>
      </c>
      <c r="I152" s="326">
        <f>INT(VLOOKUP(H152,'排出量原単位（AIJ-LCA）_電気設備抜粋_v102'!$A$2:$F$36,2,FALSE)/10000)</f>
        <v>341</v>
      </c>
      <c r="J152" s="333">
        <f>VLOOKUP(H152,'排出量原単位（AIJ-LCA）_電気設備抜粋_v102'!$A$2:$F$36,2,FALSE)-I152*10000</f>
        <v>1011</v>
      </c>
      <c r="K152" s="11" t="str">
        <f>VLOOKUP(H152,'排出量原単位（AIJ-LCA）_電気設備抜粋_v102'!$A$2:$F$36,3,FALSE)</f>
        <v>有線電気通信機器</v>
      </c>
      <c r="L152" s="18">
        <f>VLOOKUP(H152,'排出量原単位（AIJ-LCA）_電気設備抜粋_v102'!$A$2:$F$36,4,FALSE)</f>
        <v>8.9786008284373597</v>
      </c>
      <c r="M152" s="18">
        <f>VLOOKUP(H152,'排出量原単位（AIJ-LCA）_電気設備抜粋_v102'!$A$2:$F$36,5,FALSE)</f>
        <v>10.023892430417314</v>
      </c>
      <c r="N152" s="5"/>
      <c r="O152" s="5"/>
      <c r="P152" s="5" t="str">
        <f>VLOOKUP(H152,'排出量原単位（AIJ-LCA）_電気設備抜粋_v102'!$A$2:$F$36,6,FALSE)</f>
        <v>kg</v>
      </c>
      <c r="Q152" s="18">
        <f>VLOOKUP(H152,'排出量原単位（AIJ-LCA）_電気設備抜粋_v102'!$A$2:$H$36,7,FALSE)</f>
        <v>2.2741111521657551</v>
      </c>
      <c r="R152" s="18">
        <f>VLOOKUP(H152,'排出量原単位（AIJ-LCA）_電気設備抜粋_v102'!$A$2:$H$36,8,FALSE)</f>
        <v>2.5388639053785882</v>
      </c>
      <c r="S152" s="5"/>
      <c r="T152" s="12"/>
      <c r="U152" s="12">
        <v>0.02</v>
      </c>
      <c r="V152" s="41">
        <v>20</v>
      </c>
      <c r="W152" s="42">
        <v>1.0609999999999999</v>
      </c>
      <c r="X152" s="43">
        <v>0</v>
      </c>
      <c r="Y152" s="49" t="s">
        <v>300</v>
      </c>
      <c r="Z152" s="42" t="s">
        <v>556</v>
      </c>
      <c r="AA152" s="51" t="s">
        <v>691</v>
      </c>
      <c r="AB152" s="27"/>
      <c r="AC152" s="33"/>
    </row>
    <row r="153" spans="1:29" ht="19.5" customHeight="1" x14ac:dyDescent="0.2">
      <c r="A153" s="11">
        <v>6010704001</v>
      </c>
      <c r="B153" s="6" t="s">
        <v>157</v>
      </c>
      <c r="C153" s="6">
        <v>1</v>
      </c>
      <c r="D153" s="5" t="s">
        <v>168</v>
      </c>
      <c r="E153" s="5" t="s">
        <v>170</v>
      </c>
      <c r="F153" s="5" t="s">
        <v>413</v>
      </c>
      <c r="G153" s="5" t="s">
        <v>223</v>
      </c>
      <c r="H153" s="52">
        <v>328</v>
      </c>
      <c r="I153" s="326">
        <f>INT(VLOOKUP(H153,'排出量原単位（AIJ-LCA）_電気設備抜粋_v102'!$A$2:$F$36,2,FALSE)/10000)</f>
        <v>339</v>
      </c>
      <c r="J153" s="333">
        <f>VLOOKUP(H153,'排出量原単位（AIJ-LCA）_電気設備抜粋_v102'!$A$2:$F$36,2,FALSE)-I153*10000</f>
        <v>9099</v>
      </c>
      <c r="K153" s="11" t="str">
        <f>VLOOKUP(H153,'排出量原単位（AIJ-LCA）_電気設備抜粋_v102'!$A$2:$F$36,3,FALSE)</f>
        <v>その他の電気機械器具</v>
      </c>
      <c r="L153" s="18" t="str">
        <f>VLOOKUP(H153,'排出量原単位（AIJ-LCA）_電気設備抜粋_v102'!$A$2:$F$36,4,FALSE)</f>
        <v>未整備</v>
      </c>
      <c r="M153" s="18" t="str">
        <f>VLOOKUP(H153,'排出量原単位（AIJ-LCA）_電気設備抜粋_v102'!$A$2:$F$36,5,FALSE)</f>
        <v>未整備</v>
      </c>
      <c r="N153" s="5"/>
      <c r="O153" s="5"/>
      <c r="P153" s="5" t="str">
        <f>VLOOKUP(H153,'排出量原単位（AIJ-LCA）_電気設備抜粋_v102'!$A$2:$F$36,6,FALSE)</f>
        <v>未整備</v>
      </c>
      <c r="Q153" s="18">
        <f>VLOOKUP(H153,'排出量原単位（AIJ-LCA）_電気設備抜粋_v102'!$A$2:$H$36,7,FALSE)</f>
        <v>2.8961136773376865</v>
      </c>
      <c r="R153" s="18">
        <f>VLOOKUP(H153,'排出量原単位（AIJ-LCA）_電気設備抜粋_v102'!$A$2:$H$36,8,FALSE)</f>
        <v>4.0293084627190066</v>
      </c>
      <c r="S153" s="5" t="s">
        <v>457</v>
      </c>
      <c r="T153" s="12"/>
      <c r="U153" s="12">
        <v>0.01</v>
      </c>
      <c r="V153" s="41">
        <v>20</v>
      </c>
      <c r="W153" s="42">
        <v>1.0660000000000001</v>
      </c>
      <c r="X153" s="43">
        <v>8.0000000000000002E-3</v>
      </c>
      <c r="Y153" s="49" t="s">
        <v>300</v>
      </c>
      <c r="Z153" s="42" t="s">
        <v>557</v>
      </c>
      <c r="AA153" s="51" t="s">
        <v>691</v>
      </c>
      <c r="AB153" s="27"/>
      <c r="AC153" s="33"/>
    </row>
    <row r="154" spans="1:29" ht="19.5" customHeight="1" x14ac:dyDescent="0.2">
      <c r="A154" s="11">
        <v>6010704002</v>
      </c>
      <c r="B154" s="6" t="s">
        <v>157</v>
      </c>
      <c r="C154" s="6">
        <v>1</v>
      </c>
      <c r="D154" s="5" t="s">
        <v>168</v>
      </c>
      <c r="E154" s="5" t="s">
        <v>170</v>
      </c>
      <c r="F154" s="5" t="s">
        <v>414</v>
      </c>
      <c r="G154" s="5" t="s">
        <v>223</v>
      </c>
      <c r="H154" s="52">
        <v>328</v>
      </c>
      <c r="I154" s="326">
        <f>INT(VLOOKUP(H154,'排出量原単位（AIJ-LCA）_電気設備抜粋_v102'!$A$2:$F$36,2,FALSE)/10000)</f>
        <v>339</v>
      </c>
      <c r="J154" s="333">
        <f>VLOOKUP(H154,'排出量原単位（AIJ-LCA）_電気設備抜粋_v102'!$A$2:$F$36,2,FALSE)-I154*10000</f>
        <v>9099</v>
      </c>
      <c r="K154" s="11" t="str">
        <f>VLOOKUP(H154,'排出量原単位（AIJ-LCA）_電気設備抜粋_v102'!$A$2:$F$36,3,FALSE)</f>
        <v>その他の電気機械器具</v>
      </c>
      <c r="L154" s="18" t="str">
        <f>VLOOKUP(H154,'排出量原単位（AIJ-LCA）_電気設備抜粋_v102'!$A$2:$F$36,4,FALSE)</f>
        <v>未整備</v>
      </c>
      <c r="M154" s="18" t="str">
        <f>VLOOKUP(H154,'排出量原単位（AIJ-LCA）_電気設備抜粋_v102'!$A$2:$F$36,5,FALSE)</f>
        <v>未整備</v>
      </c>
      <c r="N154" s="5"/>
      <c r="O154" s="5"/>
      <c r="P154" s="5" t="str">
        <f>VLOOKUP(H154,'排出量原単位（AIJ-LCA）_電気設備抜粋_v102'!$A$2:$F$36,6,FALSE)</f>
        <v>未整備</v>
      </c>
      <c r="Q154" s="18">
        <f>VLOOKUP(H154,'排出量原単位（AIJ-LCA）_電気設備抜粋_v102'!$A$2:$H$36,7,FALSE)</f>
        <v>2.8961136773376865</v>
      </c>
      <c r="R154" s="18">
        <f>VLOOKUP(H154,'排出量原単位（AIJ-LCA）_電気設備抜粋_v102'!$A$2:$H$36,8,FALSE)</f>
        <v>4.0293084627190066</v>
      </c>
      <c r="S154" s="5" t="s">
        <v>457</v>
      </c>
      <c r="T154" s="12"/>
      <c r="U154" s="12">
        <v>0.02</v>
      </c>
      <c r="V154" s="41">
        <v>20</v>
      </c>
      <c r="W154" s="42">
        <v>1.1319999999999999</v>
      </c>
      <c r="X154" s="43">
        <v>0</v>
      </c>
      <c r="Y154" s="49" t="s">
        <v>300</v>
      </c>
      <c r="Z154" s="42" t="s">
        <v>558</v>
      </c>
      <c r="AA154" s="51" t="s">
        <v>691</v>
      </c>
      <c r="AB154" s="27"/>
      <c r="AC154" s="33"/>
    </row>
    <row r="155" spans="1:29" ht="19.5" customHeight="1" x14ac:dyDescent="0.2">
      <c r="A155" s="11">
        <v>6010704003</v>
      </c>
      <c r="B155" s="6" t="s">
        <v>157</v>
      </c>
      <c r="C155" s="6">
        <v>1</v>
      </c>
      <c r="D155" s="5" t="s">
        <v>168</v>
      </c>
      <c r="E155" s="5" t="s">
        <v>170</v>
      </c>
      <c r="F155" s="5" t="s">
        <v>415</v>
      </c>
      <c r="G155" s="5" t="s">
        <v>223</v>
      </c>
      <c r="H155" s="52">
        <v>328</v>
      </c>
      <c r="I155" s="326">
        <f>INT(VLOOKUP(H155,'排出量原単位（AIJ-LCA）_電気設備抜粋_v102'!$A$2:$F$36,2,FALSE)/10000)</f>
        <v>339</v>
      </c>
      <c r="J155" s="333">
        <f>VLOOKUP(H155,'排出量原単位（AIJ-LCA）_電気設備抜粋_v102'!$A$2:$F$36,2,FALSE)-I155*10000</f>
        <v>9099</v>
      </c>
      <c r="K155" s="11" t="str">
        <f>VLOOKUP(H155,'排出量原単位（AIJ-LCA）_電気設備抜粋_v102'!$A$2:$F$36,3,FALSE)</f>
        <v>その他の電気機械器具</v>
      </c>
      <c r="L155" s="18" t="str">
        <f>VLOOKUP(H155,'排出量原単位（AIJ-LCA）_電気設備抜粋_v102'!$A$2:$F$36,4,FALSE)</f>
        <v>未整備</v>
      </c>
      <c r="M155" s="18" t="str">
        <f>VLOOKUP(H155,'排出量原単位（AIJ-LCA）_電気設備抜粋_v102'!$A$2:$F$36,5,FALSE)</f>
        <v>未整備</v>
      </c>
      <c r="N155" s="5"/>
      <c r="O155" s="5"/>
      <c r="P155" s="5" t="str">
        <f>VLOOKUP(H155,'排出量原単位（AIJ-LCA）_電気設備抜粋_v102'!$A$2:$F$36,6,FALSE)</f>
        <v>未整備</v>
      </c>
      <c r="Q155" s="18">
        <f>VLOOKUP(H155,'排出量原単位（AIJ-LCA）_電気設備抜粋_v102'!$A$2:$H$36,7,FALSE)</f>
        <v>2.8961136773376865</v>
      </c>
      <c r="R155" s="18">
        <f>VLOOKUP(H155,'排出量原単位（AIJ-LCA）_電気設備抜粋_v102'!$A$2:$H$36,8,FALSE)</f>
        <v>4.0293084627190066</v>
      </c>
      <c r="S155" s="5"/>
      <c r="T155" s="12"/>
      <c r="U155" s="12">
        <v>0.02</v>
      </c>
      <c r="V155" s="41">
        <v>20</v>
      </c>
      <c r="W155" s="42">
        <v>1.1319999999999999</v>
      </c>
      <c r="X155" s="43">
        <v>0</v>
      </c>
      <c r="Y155" s="49" t="s">
        <v>300</v>
      </c>
      <c r="Z155" s="42" t="s">
        <v>1771</v>
      </c>
      <c r="AA155" s="51" t="s">
        <v>691</v>
      </c>
      <c r="AB155" s="27"/>
      <c r="AC155" s="33"/>
    </row>
    <row r="156" spans="1:29" ht="19.5" customHeight="1" x14ac:dyDescent="0.2">
      <c r="A156" s="11">
        <v>6010802001</v>
      </c>
      <c r="B156" s="6" t="s">
        <v>157</v>
      </c>
      <c r="C156" s="6">
        <v>1</v>
      </c>
      <c r="D156" s="5" t="s">
        <v>171</v>
      </c>
      <c r="E156" s="5" t="s">
        <v>172</v>
      </c>
      <c r="F156" s="5"/>
      <c r="G156" s="5" t="s">
        <v>224</v>
      </c>
      <c r="H156" s="52">
        <v>335</v>
      </c>
      <c r="I156" s="326">
        <f>INT(VLOOKUP(H156,'排出量原単位（AIJ-LCA）_電気設備抜粋_v102'!$A$2:$F$36,2,FALSE)/10000)</f>
        <v>341</v>
      </c>
      <c r="J156" s="333">
        <f>VLOOKUP(H156,'排出量原単位（AIJ-LCA）_電気設備抜粋_v102'!$A$2:$F$36,2,FALSE)-I156*10000</f>
        <v>2021</v>
      </c>
      <c r="K156" s="11" t="str">
        <f>VLOOKUP(H156,'排出量原単位（AIJ-LCA）_電気設備抜粋_v102'!$A$2:$F$36,3,FALSE)</f>
        <v>電気音響機器</v>
      </c>
      <c r="L156" s="18">
        <f>VLOOKUP(H156,'排出量原単位（AIJ-LCA）_電気設備抜粋_v102'!$A$2:$F$36,4,FALSE)</f>
        <v>8.9363163633332974</v>
      </c>
      <c r="M156" s="18">
        <f>VLOOKUP(H156,'排出量原単位（AIJ-LCA）_電気設備抜粋_v102'!$A$2:$F$36,5,FALSE)</f>
        <v>10.208609795037926</v>
      </c>
      <c r="N156" s="5"/>
      <c r="O156" s="5"/>
      <c r="P156" s="5" t="str">
        <f>VLOOKUP(H156,'排出量原単位（AIJ-LCA）_電気設備抜粋_v102'!$A$2:$F$36,6,FALSE)</f>
        <v>kg</v>
      </c>
      <c r="Q156" s="18">
        <f>VLOOKUP(H156,'排出量原単位（AIJ-LCA）_電気設備抜粋_v102'!$A$2:$H$36,7,FALSE)</f>
        <v>2.3743609127889331</v>
      </c>
      <c r="R156" s="18">
        <f>VLOOKUP(H156,'排出量原単位（AIJ-LCA）_電気設備抜粋_v102'!$A$2:$H$36,8,FALSE)</f>
        <v>2.7124066657607719</v>
      </c>
      <c r="S156" s="5"/>
      <c r="T156" s="12"/>
      <c r="U156" s="12">
        <v>0.02</v>
      </c>
      <c r="V156" s="41">
        <v>20</v>
      </c>
      <c r="W156" s="42">
        <v>1.06</v>
      </c>
      <c r="X156" s="43">
        <v>5.0000000000000001E-3</v>
      </c>
      <c r="Y156" s="49" t="s">
        <v>300</v>
      </c>
      <c r="Z156" s="42" t="s">
        <v>1775</v>
      </c>
      <c r="AA156" s="51" t="s">
        <v>691</v>
      </c>
      <c r="AB156" s="27"/>
      <c r="AC156" s="33"/>
    </row>
    <row r="157" spans="1:29" ht="19.5" customHeight="1" x14ac:dyDescent="0.2">
      <c r="A157" s="11">
        <v>6010803001</v>
      </c>
      <c r="B157" s="6" t="s">
        <v>157</v>
      </c>
      <c r="C157" s="6">
        <v>1</v>
      </c>
      <c r="D157" s="5" t="s">
        <v>171</v>
      </c>
      <c r="E157" s="5" t="s">
        <v>173</v>
      </c>
      <c r="F157" s="5"/>
      <c r="G157" s="5" t="s">
        <v>225</v>
      </c>
      <c r="H157" s="52">
        <v>335</v>
      </c>
      <c r="I157" s="326">
        <f>INT(VLOOKUP(H157,'排出量原単位（AIJ-LCA）_電気設備抜粋_v102'!$A$2:$F$36,2,FALSE)/10000)</f>
        <v>341</v>
      </c>
      <c r="J157" s="333">
        <f>VLOOKUP(H157,'排出量原単位（AIJ-LCA）_電気設備抜粋_v102'!$A$2:$F$36,2,FALSE)-I157*10000</f>
        <v>2021</v>
      </c>
      <c r="K157" s="11" t="str">
        <f>VLOOKUP(H157,'排出量原単位（AIJ-LCA）_電気設備抜粋_v102'!$A$2:$F$36,3,FALSE)</f>
        <v>電気音響機器</v>
      </c>
      <c r="L157" s="18">
        <f>VLOOKUP(H157,'排出量原単位（AIJ-LCA）_電気設備抜粋_v102'!$A$2:$F$36,4,FALSE)</f>
        <v>8.9363163633332974</v>
      </c>
      <c r="M157" s="18">
        <f>VLOOKUP(H157,'排出量原単位（AIJ-LCA）_電気設備抜粋_v102'!$A$2:$F$36,5,FALSE)</f>
        <v>10.208609795037926</v>
      </c>
      <c r="N157" s="5"/>
      <c r="O157" s="5"/>
      <c r="P157" s="5" t="str">
        <f>VLOOKUP(H157,'排出量原単位（AIJ-LCA）_電気設備抜粋_v102'!$A$2:$F$36,6,FALSE)</f>
        <v>kg</v>
      </c>
      <c r="Q157" s="18">
        <f>VLOOKUP(H157,'排出量原単位（AIJ-LCA）_電気設備抜粋_v102'!$A$2:$H$36,7,FALSE)</f>
        <v>2.3743609127889331</v>
      </c>
      <c r="R157" s="18">
        <f>VLOOKUP(H157,'排出量原単位（AIJ-LCA）_電気設備抜粋_v102'!$A$2:$H$36,8,FALSE)</f>
        <v>2.7124066657607719</v>
      </c>
      <c r="S157" s="5"/>
      <c r="T157" s="12"/>
      <c r="U157" s="12">
        <v>0.02</v>
      </c>
      <c r="V157" s="41">
        <v>25</v>
      </c>
      <c r="W157" s="42">
        <v>1.2410000000000001</v>
      </c>
      <c r="X157" s="43">
        <v>0</v>
      </c>
      <c r="Y157" s="49" t="s">
        <v>300</v>
      </c>
      <c r="Z157" s="42" t="s">
        <v>1776</v>
      </c>
      <c r="AA157" s="51" t="s">
        <v>691</v>
      </c>
      <c r="AB157" s="27"/>
      <c r="AC157" s="33"/>
    </row>
    <row r="158" spans="1:29" ht="19.5" customHeight="1" x14ac:dyDescent="0.2">
      <c r="A158" s="11">
        <v>6010804001</v>
      </c>
      <c r="B158" s="6" t="s">
        <v>157</v>
      </c>
      <c r="C158" s="6">
        <v>1</v>
      </c>
      <c r="D158" s="5" t="s">
        <v>171</v>
      </c>
      <c r="E158" s="5" t="s">
        <v>174</v>
      </c>
      <c r="F158" s="5"/>
      <c r="G158" s="5" t="s">
        <v>226</v>
      </c>
      <c r="H158" s="52">
        <v>323</v>
      </c>
      <c r="I158" s="326">
        <f>INT(VLOOKUP(H158,'排出量原単位（AIJ-LCA）_電気設備抜粋_v102'!$A$2:$F$36,2,FALSE)/10000)</f>
        <v>333</v>
      </c>
      <c r="J158" s="333">
        <f>VLOOKUP(H158,'排出量原単位（AIJ-LCA）_電気設備抜粋_v102'!$A$2:$F$36,2,FALSE)-I158*10000</f>
        <v>1011</v>
      </c>
      <c r="K158" s="11" t="str">
        <f>VLOOKUP(H158,'排出量原単位（AIJ-LCA）_電気設備抜粋_v102'!$A$2:$F$36,3,FALSE)</f>
        <v>電子応用装置</v>
      </c>
      <c r="L158" s="18" t="str">
        <f>VLOOKUP(H158,'排出量原単位（AIJ-LCA）_電気設備抜粋_v102'!$A$2:$F$36,4,FALSE)</f>
        <v>未整備</v>
      </c>
      <c r="M158" s="18" t="str">
        <f>VLOOKUP(H158,'排出量原単位（AIJ-LCA）_電気設備抜粋_v102'!$A$2:$F$36,5,FALSE)</f>
        <v>未整備</v>
      </c>
      <c r="N158" s="5"/>
      <c r="O158" s="5"/>
      <c r="P158" s="5" t="str">
        <f>VLOOKUP(H158,'排出量原単位（AIJ-LCA）_電気設備抜粋_v102'!$A$2:$F$36,6,FALSE)</f>
        <v>未整備</v>
      </c>
      <c r="Q158" s="18">
        <f>VLOOKUP(H158,'排出量原単位（AIJ-LCA）_電気設備抜粋_v102'!$A$2:$H$36,7,FALSE)</f>
        <v>2.0207948833847476</v>
      </c>
      <c r="R158" s="18">
        <f>VLOOKUP(H158,'排出量原単位（AIJ-LCA）_電気設備抜粋_v102'!$A$2:$H$36,8,FALSE)</f>
        <v>2.3525175028582246</v>
      </c>
      <c r="S158" s="5"/>
      <c r="T158" s="12"/>
      <c r="U158" s="12">
        <v>0</v>
      </c>
      <c r="V158" s="41">
        <v>20</v>
      </c>
      <c r="W158" s="42">
        <v>1.0569999999999999</v>
      </c>
      <c r="X158" s="43">
        <v>0</v>
      </c>
      <c r="Y158" s="49" t="s">
        <v>300</v>
      </c>
      <c r="Z158" s="42" t="s">
        <v>559</v>
      </c>
      <c r="AA158" s="51" t="s">
        <v>691</v>
      </c>
      <c r="AB158" s="27"/>
      <c r="AC158" s="33"/>
    </row>
    <row r="159" spans="1:29" ht="19.5" customHeight="1" x14ac:dyDescent="0.2">
      <c r="A159" s="11">
        <v>6010805001</v>
      </c>
      <c r="B159" s="6" t="s">
        <v>157</v>
      </c>
      <c r="C159" s="6">
        <v>1</v>
      </c>
      <c r="D159" s="5" t="s">
        <v>171</v>
      </c>
      <c r="E159" s="5" t="s">
        <v>175</v>
      </c>
      <c r="F159" s="5"/>
      <c r="G159" s="5" t="s">
        <v>227</v>
      </c>
      <c r="H159" s="52">
        <v>323</v>
      </c>
      <c r="I159" s="326">
        <f>INT(VLOOKUP(H159,'排出量原単位（AIJ-LCA）_電気設備抜粋_v102'!$A$2:$F$36,2,FALSE)/10000)</f>
        <v>333</v>
      </c>
      <c r="J159" s="333">
        <f>VLOOKUP(H159,'排出量原単位（AIJ-LCA）_電気設備抜粋_v102'!$A$2:$F$36,2,FALSE)-I159*10000</f>
        <v>1011</v>
      </c>
      <c r="K159" s="11" t="str">
        <f>VLOOKUP(H159,'排出量原単位（AIJ-LCA）_電気設備抜粋_v102'!$A$2:$F$36,3,FALSE)</f>
        <v>電子応用装置</v>
      </c>
      <c r="L159" s="18" t="str">
        <f>VLOOKUP(H159,'排出量原単位（AIJ-LCA）_電気設備抜粋_v102'!$A$2:$F$36,4,FALSE)</f>
        <v>未整備</v>
      </c>
      <c r="M159" s="18" t="str">
        <f>VLOOKUP(H159,'排出量原単位（AIJ-LCA）_電気設備抜粋_v102'!$A$2:$F$36,5,FALSE)</f>
        <v>未整備</v>
      </c>
      <c r="N159" s="5"/>
      <c r="O159" s="5"/>
      <c r="P159" s="5" t="str">
        <f>VLOOKUP(H159,'排出量原単位（AIJ-LCA）_電気設備抜粋_v102'!$A$2:$F$36,6,FALSE)</f>
        <v>未整備</v>
      </c>
      <c r="Q159" s="18">
        <f>VLOOKUP(H159,'排出量原単位（AIJ-LCA）_電気設備抜粋_v102'!$A$2:$H$36,7,FALSE)</f>
        <v>2.0207948833847476</v>
      </c>
      <c r="R159" s="18">
        <f>VLOOKUP(H159,'排出量原単位（AIJ-LCA）_電気設備抜粋_v102'!$A$2:$H$36,8,FALSE)</f>
        <v>2.3525175028582246</v>
      </c>
      <c r="S159" s="5"/>
      <c r="T159" s="12"/>
      <c r="U159" s="12">
        <v>0</v>
      </c>
      <c r="V159" s="41">
        <v>20</v>
      </c>
      <c r="W159" s="42">
        <v>1.054</v>
      </c>
      <c r="X159" s="43">
        <v>0</v>
      </c>
      <c r="Y159" s="49" t="s">
        <v>300</v>
      </c>
      <c r="Z159" s="42" t="s">
        <v>560</v>
      </c>
      <c r="AA159" s="51" t="s">
        <v>691</v>
      </c>
      <c r="AB159" s="27"/>
      <c r="AC159" s="33"/>
    </row>
    <row r="160" spans="1:29" ht="19.5" customHeight="1" x14ac:dyDescent="0.2">
      <c r="A160" s="11">
        <v>6010806001</v>
      </c>
      <c r="B160" s="6" t="s">
        <v>157</v>
      </c>
      <c r="C160" s="6">
        <v>1</v>
      </c>
      <c r="D160" s="5" t="s">
        <v>171</v>
      </c>
      <c r="E160" s="5" t="s">
        <v>363</v>
      </c>
      <c r="F160" s="5" t="s">
        <v>364</v>
      </c>
      <c r="G160" s="5" t="s">
        <v>365</v>
      </c>
      <c r="H160" s="52">
        <v>335</v>
      </c>
      <c r="I160" s="326">
        <f>INT(VLOOKUP(H160,'排出量原単位（AIJ-LCA）_電気設備抜粋_v102'!$A$2:$F$36,2,FALSE)/10000)</f>
        <v>341</v>
      </c>
      <c r="J160" s="333">
        <f>VLOOKUP(H160,'排出量原単位（AIJ-LCA）_電気設備抜粋_v102'!$A$2:$F$36,2,FALSE)-I160*10000</f>
        <v>2021</v>
      </c>
      <c r="K160" s="11" t="str">
        <f>VLOOKUP(H160,'排出量原単位（AIJ-LCA）_電気設備抜粋_v102'!$A$2:$F$36,3,FALSE)</f>
        <v>電気音響機器</v>
      </c>
      <c r="L160" s="18">
        <f>VLOOKUP(H160,'排出量原単位（AIJ-LCA）_電気設備抜粋_v102'!$A$2:$F$36,4,FALSE)</f>
        <v>8.9363163633332974</v>
      </c>
      <c r="M160" s="18">
        <f>VLOOKUP(H160,'排出量原単位（AIJ-LCA）_電気設備抜粋_v102'!$A$2:$F$36,5,FALSE)</f>
        <v>10.208609795037926</v>
      </c>
      <c r="N160" s="5"/>
      <c r="O160" s="5"/>
      <c r="P160" s="5" t="str">
        <f>VLOOKUP(H160,'排出量原単位（AIJ-LCA）_電気設備抜粋_v102'!$A$2:$F$36,6,FALSE)</f>
        <v>kg</v>
      </c>
      <c r="Q160" s="18">
        <f>VLOOKUP(H160,'排出量原単位（AIJ-LCA）_電気設備抜粋_v102'!$A$2:$H$36,7,FALSE)</f>
        <v>2.3743609127889331</v>
      </c>
      <c r="R160" s="18">
        <f>VLOOKUP(H160,'排出量原単位（AIJ-LCA）_電気設備抜粋_v102'!$A$2:$H$36,8,FALSE)</f>
        <v>2.7124066657607719</v>
      </c>
      <c r="S160" s="5"/>
      <c r="T160" s="12"/>
      <c r="U160" s="12">
        <v>0</v>
      </c>
      <c r="V160" s="41">
        <v>20</v>
      </c>
      <c r="W160" s="42">
        <v>1.0509999999999999</v>
      </c>
      <c r="X160" s="43">
        <v>0</v>
      </c>
      <c r="Y160" s="49" t="s">
        <v>300</v>
      </c>
      <c r="Z160" s="42" t="s">
        <v>561</v>
      </c>
      <c r="AA160" s="51" t="s">
        <v>691</v>
      </c>
      <c r="AB160" s="27"/>
      <c r="AC160" s="33"/>
    </row>
    <row r="161" spans="1:29" ht="19.5" customHeight="1" x14ac:dyDescent="0.2">
      <c r="A161" s="11">
        <v>6010806002</v>
      </c>
      <c r="B161" s="6" t="s">
        <v>157</v>
      </c>
      <c r="C161" s="6">
        <v>1</v>
      </c>
      <c r="D161" s="5" t="s">
        <v>171</v>
      </c>
      <c r="E161" s="5" t="s">
        <v>363</v>
      </c>
      <c r="F161" s="5" t="s">
        <v>366</v>
      </c>
      <c r="G161" s="5" t="s">
        <v>368</v>
      </c>
      <c r="H161" s="52">
        <v>313</v>
      </c>
      <c r="I161" s="326">
        <f>INT(VLOOKUP(H161,'排出量原単位（AIJ-LCA）_電気設備抜粋_v102'!$A$2:$F$36,2,FALSE)/10000)</f>
        <v>329</v>
      </c>
      <c r="J161" s="333">
        <f>VLOOKUP(H161,'排出量原単位（AIJ-LCA）_電気設備抜粋_v102'!$A$2:$F$36,2,FALSE)-I161*10000</f>
        <v>9099</v>
      </c>
      <c r="K161" s="11" t="str">
        <f>VLOOKUP(H161,'排出量原単位（AIJ-LCA）_電気設備抜粋_v102'!$A$2:$F$36,3,FALSE)</f>
        <v>その他の電子部品</v>
      </c>
      <c r="L161" s="18">
        <f>VLOOKUP(H161,'排出量原単位（AIJ-LCA）_電気設備抜粋_v102'!$A$2:$F$36,4,FALSE)</f>
        <v>9.5419999999999998</v>
      </c>
      <c r="M161" s="18">
        <f>VLOOKUP(H161,'排出量原単位（AIJ-LCA）_電気設備抜粋_v102'!$A$2:$F$36,5,FALSE)</f>
        <v>10.374000000000001</v>
      </c>
      <c r="N161" s="5"/>
      <c r="O161" s="5"/>
      <c r="P161" s="5" t="str">
        <f>VLOOKUP(H161,'排出量原単位（AIJ-LCA）_電気設備抜粋_v102'!$A$2:$F$36,6,FALSE)</f>
        <v>kg</v>
      </c>
      <c r="Q161" s="18">
        <f>VLOOKUP(H161,'排出量原単位（AIJ-LCA）_電気設備抜粋_v102'!$A$2:$H$36,7,FALSE)</f>
        <v>2.9845125254976987</v>
      </c>
      <c r="R161" s="18">
        <f>VLOOKUP(H161,'排出量原単位（AIJ-LCA）_電気設備抜粋_v102'!$A$2:$H$36,8,FALSE)</f>
        <v>3.2448270023161432</v>
      </c>
      <c r="S161" s="5"/>
      <c r="T161" s="12"/>
      <c r="U161" s="12">
        <v>0</v>
      </c>
      <c r="V161" s="41">
        <v>10</v>
      </c>
      <c r="W161" s="42">
        <v>1.3160000000000001</v>
      </c>
      <c r="X161" s="43">
        <v>0</v>
      </c>
      <c r="Y161" s="49" t="s">
        <v>328</v>
      </c>
      <c r="Z161" s="42" t="s">
        <v>562</v>
      </c>
      <c r="AA161" s="51" t="s">
        <v>691</v>
      </c>
      <c r="AB161" s="27"/>
      <c r="AC161" s="33"/>
    </row>
    <row r="162" spans="1:29" ht="19.5" customHeight="1" x14ac:dyDescent="0.2">
      <c r="A162" s="11">
        <v>6010806003</v>
      </c>
      <c r="B162" s="6" t="s">
        <v>157</v>
      </c>
      <c r="C162" s="6">
        <v>1</v>
      </c>
      <c r="D162" s="5" t="s">
        <v>171</v>
      </c>
      <c r="E162" s="5" t="s">
        <v>363</v>
      </c>
      <c r="F162" s="5" t="s">
        <v>367</v>
      </c>
      <c r="G162" s="5" t="s">
        <v>369</v>
      </c>
      <c r="H162" s="52">
        <v>313</v>
      </c>
      <c r="I162" s="326">
        <f>INT(VLOOKUP(H162,'排出量原単位（AIJ-LCA）_電気設備抜粋_v102'!$A$2:$F$36,2,FALSE)/10000)</f>
        <v>329</v>
      </c>
      <c r="J162" s="333">
        <f>VLOOKUP(H162,'排出量原単位（AIJ-LCA）_電気設備抜粋_v102'!$A$2:$F$36,2,FALSE)-I162*10000</f>
        <v>9099</v>
      </c>
      <c r="K162" s="11" t="str">
        <f>VLOOKUP(H162,'排出量原単位（AIJ-LCA）_電気設備抜粋_v102'!$A$2:$F$36,3,FALSE)</f>
        <v>その他の電子部品</v>
      </c>
      <c r="L162" s="18">
        <f>VLOOKUP(H162,'排出量原単位（AIJ-LCA）_電気設備抜粋_v102'!$A$2:$F$36,4,FALSE)</f>
        <v>9.5419999999999998</v>
      </c>
      <c r="M162" s="18">
        <f>VLOOKUP(H162,'排出量原単位（AIJ-LCA）_電気設備抜粋_v102'!$A$2:$F$36,5,FALSE)</f>
        <v>10.374000000000001</v>
      </c>
      <c r="N162" s="5"/>
      <c r="O162" s="5"/>
      <c r="P162" s="5" t="str">
        <f>VLOOKUP(H162,'排出量原単位（AIJ-LCA）_電気設備抜粋_v102'!$A$2:$F$36,6,FALSE)</f>
        <v>kg</v>
      </c>
      <c r="Q162" s="18">
        <f>VLOOKUP(H162,'排出量原単位（AIJ-LCA）_電気設備抜粋_v102'!$A$2:$H$36,7,FALSE)</f>
        <v>2.9845125254976987</v>
      </c>
      <c r="R162" s="18">
        <f>VLOOKUP(H162,'排出量原単位（AIJ-LCA）_電気設備抜粋_v102'!$A$2:$H$36,8,FALSE)</f>
        <v>3.2448270023161432</v>
      </c>
      <c r="S162" s="5"/>
      <c r="T162" s="12"/>
      <c r="U162" s="12">
        <v>0</v>
      </c>
      <c r="V162" s="41">
        <v>20</v>
      </c>
      <c r="W162" s="42">
        <v>1.0569999999999999</v>
      </c>
      <c r="X162" s="43">
        <v>0</v>
      </c>
      <c r="Y162" s="49" t="s">
        <v>300</v>
      </c>
      <c r="Z162" s="42" t="s">
        <v>1778</v>
      </c>
      <c r="AA162" s="51" t="s">
        <v>691</v>
      </c>
      <c r="AB162" s="27"/>
      <c r="AC162" s="33"/>
    </row>
    <row r="163" spans="1:29" ht="19.5" customHeight="1" x14ac:dyDescent="0.2">
      <c r="A163" s="11">
        <v>6010902001</v>
      </c>
      <c r="B163" s="6" t="s">
        <v>157</v>
      </c>
      <c r="C163" s="6">
        <v>1</v>
      </c>
      <c r="D163" s="5" t="s">
        <v>176</v>
      </c>
      <c r="E163" s="5" t="s">
        <v>177</v>
      </c>
      <c r="F163" s="5"/>
      <c r="G163" s="5" t="s">
        <v>228</v>
      </c>
      <c r="H163" s="52">
        <v>335</v>
      </c>
      <c r="I163" s="326">
        <f>INT(VLOOKUP(H163,'排出量原単位（AIJ-LCA）_電気設備抜粋_v102'!$A$2:$F$36,2,FALSE)/10000)</f>
        <v>341</v>
      </c>
      <c r="J163" s="333">
        <f>VLOOKUP(H163,'排出量原単位（AIJ-LCA）_電気設備抜粋_v102'!$A$2:$F$36,2,FALSE)-I163*10000</f>
        <v>2021</v>
      </c>
      <c r="K163" s="11" t="str">
        <f>VLOOKUP(H163,'排出量原単位（AIJ-LCA）_電気設備抜粋_v102'!$A$2:$F$36,3,FALSE)</f>
        <v>電気音響機器</v>
      </c>
      <c r="L163" s="18">
        <f>VLOOKUP(H163,'排出量原単位（AIJ-LCA）_電気設備抜粋_v102'!$A$2:$F$36,4,FALSE)</f>
        <v>8.9363163633332974</v>
      </c>
      <c r="M163" s="18">
        <f>VLOOKUP(H163,'排出量原単位（AIJ-LCA）_電気設備抜粋_v102'!$A$2:$F$36,5,FALSE)</f>
        <v>10.208609795037926</v>
      </c>
      <c r="N163" s="5"/>
      <c r="O163" s="5"/>
      <c r="P163" s="5" t="str">
        <f>VLOOKUP(H163,'排出量原単位（AIJ-LCA）_電気設備抜粋_v102'!$A$2:$F$36,6,FALSE)</f>
        <v>kg</v>
      </c>
      <c r="Q163" s="18">
        <f>VLOOKUP(H163,'排出量原単位（AIJ-LCA）_電気設備抜粋_v102'!$A$2:$H$36,7,FALSE)</f>
        <v>2.3743609127889331</v>
      </c>
      <c r="R163" s="18">
        <f>VLOOKUP(H163,'排出量原単位（AIJ-LCA）_電気設備抜粋_v102'!$A$2:$H$36,8,FALSE)</f>
        <v>2.7124066657607719</v>
      </c>
      <c r="S163" s="5" t="s">
        <v>458</v>
      </c>
      <c r="T163" s="12"/>
      <c r="U163" s="12">
        <v>0.02</v>
      </c>
      <c r="V163" s="41">
        <v>20</v>
      </c>
      <c r="W163" s="42">
        <v>1.06</v>
      </c>
      <c r="X163" s="43">
        <v>5.0000000000000001E-3</v>
      </c>
      <c r="Y163" s="49" t="s">
        <v>300</v>
      </c>
      <c r="Z163" s="42" t="s">
        <v>563</v>
      </c>
      <c r="AA163" s="51" t="s">
        <v>691</v>
      </c>
      <c r="AB163" s="27"/>
      <c r="AC163" s="33"/>
    </row>
    <row r="164" spans="1:29" ht="19.5" customHeight="1" x14ac:dyDescent="0.2">
      <c r="A164" s="11">
        <v>6010903001</v>
      </c>
      <c r="B164" s="6" t="s">
        <v>157</v>
      </c>
      <c r="C164" s="6">
        <v>1</v>
      </c>
      <c r="D164" s="5" t="s">
        <v>176</v>
      </c>
      <c r="E164" s="5" t="s">
        <v>173</v>
      </c>
      <c r="F164" s="5"/>
      <c r="G164" s="5" t="s">
        <v>229</v>
      </c>
      <c r="H164" s="52">
        <v>335</v>
      </c>
      <c r="I164" s="326">
        <f>INT(VLOOKUP(H164,'排出量原単位（AIJ-LCA）_電気設備抜粋_v102'!$A$2:$F$36,2,FALSE)/10000)</f>
        <v>341</v>
      </c>
      <c r="J164" s="333">
        <f>VLOOKUP(H164,'排出量原単位（AIJ-LCA）_電気設備抜粋_v102'!$A$2:$F$36,2,FALSE)-I164*10000</f>
        <v>2021</v>
      </c>
      <c r="K164" s="11" t="str">
        <f>VLOOKUP(H164,'排出量原単位（AIJ-LCA）_電気設備抜粋_v102'!$A$2:$F$36,3,FALSE)</f>
        <v>電気音響機器</v>
      </c>
      <c r="L164" s="18">
        <f>VLOOKUP(H164,'排出量原単位（AIJ-LCA）_電気設備抜粋_v102'!$A$2:$F$36,4,FALSE)</f>
        <v>8.9363163633332974</v>
      </c>
      <c r="M164" s="18">
        <f>VLOOKUP(H164,'排出量原単位（AIJ-LCA）_電気設備抜粋_v102'!$A$2:$F$36,5,FALSE)</f>
        <v>10.208609795037926</v>
      </c>
      <c r="N164" s="5"/>
      <c r="O164" s="5"/>
      <c r="P164" s="5" t="str">
        <f>VLOOKUP(H164,'排出量原単位（AIJ-LCA）_電気設備抜粋_v102'!$A$2:$F$36,6,FALSE)</f>
        <v>kg</v>
      </c>
      <c r="Q164" s="18">
        <f>VLOOKUP(H164,'排出量原単位（AIJ-LCA）_電気設備抜粋_v102'!$A$2:$H$36,7,FALSE)</f>
        <v>2.3743609127889331</v>
      </c>
      <c r="R164" s="18">
        <f>VLOOKUP(H164,'排出量原単位（AIJ-LCA）_電気設備抜粋_v102'!$A$2:$H$36,8,FALSE)</f>
        <v>2.7124066657607719</v>
      </c>
      <c r="S164" s="5" t="s">
        <v>458</v>
      </c>
      <c r="T164" s="12"/>
      <c r="U164" s="12">
        <v>0.02</v>
      </c>
      <c r="V164" s="41">
        <v>25</v>
      </c>
      <c r="W164" s="42">
        <v>1.2410000000000001</v>
      </c>
      <c r="X164" s="43">
        <v>0</v>
      </c>
      <c r="Y164" s="49" t="s">
        <v>300</v>
      </c>
      <c r="Z164" s="42" t="s">
        <v>564</v>
      </c>
      <c r="AA164" s="51" t="s">
        <v>691</v>
      </c>
      <c r="AB164" s="27"/>
      <c r="AC164" s="33"/>
    </row>
    <row r="165" spans="1:29" ht="19.5" customHeight="1" x14ac:dyDescent="0.2">
      <c r="A165" s="11">
        <v>6011002001</v>
      </c>
      <c r="B165" s="6" t="s">
        <v>157</v>
      </c>
      <c r="C165" s="6">
        <v>1</v>
      </c>
      <c r="D165" s="5" t="s">
        <v>178</v>
      </c>
      <c r="E165" s="5" t="s">
        <v>179</v>
      </c>
      <c r="F165" s="5"/>
      <c r="G165" s="5" t="s">
        <v>230</v>
      </c>
      <c r="H165" s="52">
        <v>333</v>
      </c>
      <c r="I165" s="326">
        <f>INT(VLOOKUP(H165,'排出量原単位（AIJ-LCA）_電気設備抜粋_v102'!$A$2:$F$36,2,FALSE)/10000)</f>
        <v>341</v>
      </c>
      <c r="J165" s="333">
        <f>VLOOKUP(H165,'排出量原単位（AIJ-LCA）_電気設備抜粋_v102'!$A$2:$F$36,2,FALSE)-I165*10000</f>
        <v>1099</v>
      </c>
      <c r="K165" s="11" t="str">
        <f>VLOOKUP(H165,'排出量原単位（AIJ-LCA）_電気設備抜粋_v102'!$A$2:$F$36,3,FALSE)</f>
        <v>その他の電気通信機器</v>
      </c>
      <c r="L165" s="18">
        <f>VLOOKUP(H165,'排出量原単位（AIJ-LCA）_電気設備抜粋_v102'!$A$2:$F$36,4,FALSE)</f>
        <v>7.4968141279907012</v>
      </c>
      <c r="M165" s="18">
        <f>VLOOKUP(H165,'排出量原単位（AIJ-LCA）_電気設備抜粋_v102'!$A$2:$F$36,5,FALSE)</f>
        <v>8.3142728838978606</v>
      </c>
      <c r="N165" s="5"/>
      <c r="O165" s="5"/>
      <c r="P165" s="5" t="str">
        <f>VLOOKUP(H165,'排出量原単位（AIJ-LCA）_電気設備抜粋_v102'!$A$2:$F$36,6,FALSE)</f>
        <v>kg</v>
      </c>
      <c r="Q165" s="18">
        <f>VLOOKUP(H165,'排出量原単位（AIJ-LCA）_電気設備抜粋_v102'!$A$2:$H$36,7,FALSE)</f>
        <v>1.9075775998252369</v>
      </c>
      <c r="R165" s="18">
        <f>VLOOKUP(H165,'排出量原単位（AIJ-LCA）_電気設備抜粋_v102'!$A$2:$H$36,8,FALSE)</f>
        <v>2.115581424506888</v>
      </c>
      <c r="S165" s="5"/>
      <c r="T165" s="12"/>
      <c r="U165" s="12">
        <v>0</v>
      </c>
      <c r="V165" s="41">
        <v>25</v>
      </c>
      <c r="W165" s="42">
        <v>1.1559999999999999</v>
      </c>
      <c r="X165" s="43">
        <v>0</v>
      </c>
      <c r="Y165" s="49" t="s">
        <v>300</v>
      </c>
      <c r="Z165" s="42" t="s">
        <v>1779</v>
      </c>
      <c r="AA165" s="51" t="s">
        <v>691</v>
      </c>
      <c r="AB165" s="27"/>
      <c r="AC165" s="33"/>
    </row>
    <row r="166" spans="1:29" ht="19.5" customHeight="1" x14ac:dyDescent="0.2">
      <c r="A166" s="11">
        <v>6011003001</v>
      </c>
      <c r="B166" s="6" t="s">
        <v>157</v>
      </c>
      <c r="C166" s="6">
        <v>1</v>
      </c>
      <c r="D166" s="5" t="s">
        <v>178</v>
      </c>
      <c r="E166" s="5" t="s">
        <v>180</v>
      </c>
      <c r="F166" s="5"/>
      <c r="G166" s="5" t="s">
        <v>231</v>
      </c>
      <c r="H166" s="52">
        <v>329</v>
      </c>
      <c r="I166" s="326">
        <f>INT(VLOOKUP(H166,'排出量原単位（AIJ-LCA）_電気設備抜粋_v102'!$A$2:$F$36,2,FALSE)/10000)</f>
        <v>341</v>
      </c>
      <c r="J166" s="333">
        <f>VLOOKUP(H166,'排出量原単位（AIJ-LCA）_電気設備抜粋_v102'!$A$2:$F$36,2,FALSE)-I166*10000</f>
        <v>1011</v>
      </c>
      <c r="K166" s="11" t="str">
        <f>VLOOKUP(H166,'排出量原単位（AIJ-LCA）_電気設備抜粋_v102'!$A$2:$F$36,3,FALSE)</f>
        <v>有線電気通信機器</v>
      </c>
      <c r="L166" s="18">
        <f>VLOOKUP(H166,'排出量原単位（AIJ-LCA）_電気設備抜粋_v102'!$A$2:$F$36,4,FALSE)</f>
        <v>8.9786008284373597</v>
      </c>
      <c r="M166" s="18">
        <f>VLOOKUP(H166,'排出量原単位（AIJ-LCA）_電気設備抜粋_v102'!$A$2:$F$36,5,FALSE)</f>
        <v>10.023892430417314</v>
      </c>
      <c r="N166" s="5"/>
      <c r="O166" s="5"/>
      <c r="P166" s="5" t="str">
        <f>VLOOKUP(H166,'排出量原単位（AIJ-LCA）_電気設備抜粋_v102'!$A$2:$F$36,6,FALSE)</f>
        <v>kg</v>
      </c>
      <c r="Q166" s="18">
        <f>VLOOKUP(H166,'排出量原単位（AIJ-LCA）_電気設備抜粋_v102'!$A$2:$H$36,7,FALSE)</f>
        <v>2.2741111521657551</v>
      </c>
      <c r="R166" s="18">
        <f>VLOOKUP(H166,'排出量原単位（AIJ-LCA）_電気設備抜粋_v102'!$A$2:$H$36,8,FALSE)</f>
        <v>2.5388639053785882</v>
      </c>
      <c r="S166" s="5" t="s">
        <v>459</v>
      </c>
      <c r="T166" s="12"/>
      <c r="U166" s="12">
        <v>0.02</v>
      </c>
      <c r="V166" s="41">
        <v>25</v>
      </c>
      <c r="W166" s="42">
        <v>1.351</v>
      </c>
      <c r="X166" s="43">
        <v>0</v>
      </c>
      <c r="Y166" s="49" t="s">
        <v>300</v>
      </c>
      <c r="Z166" s="42" t="s">
        <v>565</v>
      </c>
      <c r="AA166" s="51" t="s">
        <v>691</v>
      </c>
      <c r="AB166" s="27"/>
      <c r="AC166" s="33"/>
    </row>
    <row r="167" spans="1:29" ht="19.5" customHeight="1" x14ac:dyDescent="0.2">
      <c r="A167" s="11">
        <v>6011004001</v>
      </c>
      <c r="B167" s="6" t="s">
        <v>157</v>
      </c>
      <c r="C167" s="6">
        <v>1</v>
      </c>
      <c r="D167" s="5" t="s">
        <v>178</v>
      </c>
      <c r="E167" s="5" t="s">
        <v>181</v>
      </c>
      <c r="F167" s="5"/>
      <c r="G167" s="5" t="s">
        <v>232</v>
      </c>
      <c r="H167" s="52">
        <v>329</v>
      </c>
      <c r="I167" s="326">
        <f>INT(VLOOKUP(H167,'排出量原単位（AIJ-LCA）_電気設備抜粋_v102'!$A$2:$F$36,2,FALSE)/10000)</f>
        <v>341</v>
      </c>
      <c r="J167" s="333">
        <f>VLOOKUP(H167,'排出量原単位（AIJ-LCA）_電気設備抜粋_v102'!$A$2:$F$36,2,FALSE)-I167*10000</f>
        <v>1011</v>
      </c>
      <c r="K167" s="11" t="str">
        <f>VLOOKUP(H167,'排出量原単位（AIJ-LCA）_電気設備抜粋_v102'!$A$2:$F$36,3,FALSE)</f>
        <v>有線電気通信機器</v>
      </c>
      <c r="L167" s="18">
        <f>VLOOKUP(H167,'排出量原単位（AIJ-LCA）_電気設備抜粋_v102'!$A$2:$F$36,4,FALSE)</f>
        <v>8.9786008284373597</v>
      </c>
      <c r="M167" s="18">
        <f>VLOOKUP(H167,'排出量原単位（AIJ-LCA）_電気設備抜粋_v102'!$A$2:$F$36,5,FALSE)</f>
        <v>10.023892430417314</v>
      </c>
      <c r="N167" s="5"/>
      <c r="O167" s="5"/>
      <c r="P167" s="5" t="str">
        <f>VLOOKUP(H167,'排出量原単位（AIJ-LCA）_電気設備抜粋_v102'!$A$2:$F$36,6,FALSE)</f>
        <v>kg</v>
      </c>
      <c r="Q167" s="18">
        <f>VLOOKUP(H167,'排出量原単位（AIJ-LCA）_電気設備抜粋_v102'!$A$2:$H$36,7,FALSE)</f>
        <v>2.2741111521657551</v>
      </c>
      <c r="R167" s="18">
        <f>VLOOKUP(H167,'排出量原単位（AIJ-LCA）_電気設備抜粋_v102'!$A$2:$H$36,8,FALSE)</f>
        <v>2.5388639053785882</v>
      </c>
      <c r="S167" s="5"/>
      <c r="T167" s="12"/>
      <c r="U167" s="12">
        <v>0.02</v>
      </c>
      <c r="V167" s="41">
        <v>25</v>
      </c>
      <c r="W167" s="42">
        <v>1.028</v>
      </c>
      <c r="X167" s="43">
        <v>0</v>
      </c>
      <c r="Y167" s="49" t="s">
        <v>300</v>
      </c>
      <c r="Z167" s="42" t="s">
        <v>566</v>
      </c>
      <c r="AA167" s="51" t="s">
        <v>691</v>
      </c>
      <c r="AB167" s="27"/>
      <c r="AC167" s="33"/>
    </row>
    <row r="168" spans="1:29" ht="19.5" customHeight="1" x14ac:dyDescent="0.2">
      <c r="A168" s="11">
        <v>6011005001</v>
      </c>
      <c r="B168" s="6" t="s">
        <v>157</v>
      </c>
      <c r="C168" s="6">
        <v>1</v>
      </c>
      <c r="D168" s="5" t="s">
        <v>178</v>
      </c>
      <c r="E168" s="5" t="s">
        <v>182</v>
      </c>
      <c r="F168" s="5"/>
      <c r="G168" s="5" t="s">
        <v>233</v>
      </c>
      <c r="H168" s="52">
        <v>329</v>
      </c>
      <c r="I168" s="326">
        <f>INT(VLOOKUP(H168,'排出量原単位（AIJ-LCA）_電気設備抜粋_v102'!$A$2:$F$36,2,FALSE)/10000)</f>
        <v>341</v>
      </c>
      <c r="J168" s="333">
        <f>VLOOKUP(H168,'排出量原単位（AIJ-LCA）_電気設備抜粋_v102'!$A$2:$F$36,2,FALSE)-I168*10000</f>
        <v>1011</v>
      </c>
      <c r="K168" s="11" t="str">
        <f>VLOOKUP(H168,'排出量原単位（AIJ-LCA）_電気設備抜粋_v102'!$A$2:$F$36,3,FALSE)</f>
        <v>有線電気通信機器</v>
      </c>
      <c r="L168" s="18">
        <f>VLOOKUP(H168,'排出量原単位（AIJ-LCA）_電気設備抜粋_v102'!$A$2:$F$36,4,FALSE)</f>
        <v>8.9786008284373597</v>
      </c>
      <c r="M168" s="18">
        <f>VLOOKUP(H168,'排出量原単位（AIJ-LCA）_電気設備抜粋_v102'!$A$2:$F$36,5,FALSE)</f>
        <v>10.023892430417314</v>
      </c>
      <c r="N168" s="5"/>
      <c r="O168" s="5"/>
      <c r="P168" s="5" t="str">
        <f>VLOOKUP(H168,'排出量原単位（AIJ-LCA）_電気設備抜粋_v102'!$A$2:$F$36,6,FALSE)</f>
        <v>kg</v>
      </c>
      <c r="Q168" s="18">
        <f>VLOOKUP(H168,'排出量原単位（AIJ-LCA）_電気設備抜粋_v102'!$A$2:$H$36,7,FALSE)</f>
        <v>2.2741111521657551</v>
      </c>
      <c r="R168" s="18">
        <f>VLOOKUP(H168,'排出量原単位（AIJ-LCA）_電気設備抜粋_v102'!$A$2:$H$36,8,FALSE)</f>
        <v>2.5388639053785882</v>
      </c>
      <c r="S168" s="5"/>
      <c r="T168" s="12"/>
      <c r="U168" s="12">
        <v>0.02</v>
      </c>
      <c r="V168" s="41">
        <v>25</v>
      </c>
      <c r="W168" s="42">
        <v>1.028</v>
      </c>
      <c r="X168" s="43">
        <v>0</v>
      </c>
      <c r="Y168" s="49" t="s">
        <v>300</v>
      </c>
      <c r="Z168" s="42" t="s">
        <v>1780</v>
      </c>
      <c r="AA168" s="51" t="s">
        <v>691</v>
      </c>
      <c r="AB168" s="27"/>
      <c r="AC168" s="33"/>
    </row>
    <row r="169" spans="1:29" ht="19.5" customHeight="1" x14ac:dyDescent="0.2">
      <c r="A169" s="11">
        <v>6011006001</v>
      </c>
      <c r="B169" s="6" t="s">
        <v>157</v>
      </c>
      <c r="C169" s="6">
        <v>1</v>
      </c>
      <c r="D169" s="5" t="s">
        <v>178</v>
      </c>
      <c r="E169" s="5" t="s">
        <v>183</v>
      </c>
      <c r="F169" s="5"/>
      <c r="G169" s="5" t="s">
        <v>234</v>
      </c>
      <c r="H169" s="52">
        <v>329</v>
      </c>
      <c r="I169" s="326">
        <f>INT(VLOOKUP(H169,'排出量原単位（AIJ-LCA）_電気設備抜粋_v102'!$A$2:$F$36,2,FALSE)/10000)</f>
        <v>341</v>
      </c>
      <c r="J169" s="333">
        <f>VLOOKUP(H169,'排出量原単位（AIJ-LCA）_電気設備抜粋_v102'!$A$2:$F$36,2,FALSE)-I169*10000</f>
        <v>1011</v>
      </c>
      <c r="K169" s="11" t="str">
        <f>VLOOKUP(H169,'排出量原単位（AIJ-LCA）_電気設備抜粋_v102'!$A$2:$F$36,3,FALSE)</f>
        <v>有線電気通信機器</v>
      </c>
      <c r="L169" s="18">
        <f>VLOOKUP(H169,'排出量原単位（AIJ-LCA）_電気設備抜粋_v102'!$A$2:$F$36,4,FALSE)</f>
        <v>8.9786008284373597</v>
      </c>
      <c r="M169" s="18">
        <f>VLOOKUP(H169,'排出量原単位（AIJ-LCA）_電気設備抜粋_v102'!$A$2:$F$36,5,FALSE)</f>
        <v>10.023892430417314</v>
      </c>
      <c r="N169" s="5"/>
      <c r="O169" s="5"/>
      <c r="P169" s="5" t="str">
        <f>VLOOKUP(H169,'排出量原単位（AIJ-LCA）_電気設備抜粋_v102'!$A$2:$F$36,6,FALSE)</f>
        <v>kg</v>
      </c>
      <c r="Q169" s="18">
        <f>VLOOKUP(H169,'排出量原単位（AIJ-LCA）_電気設備抜粋_v102'!$A$2:$H$36,7,FALSE)</f>
        <v>2.2741111521657551</v>
      </c>
      <c r="R169" s="18">
        <f>VLOOKUP(H169,'排出量原単位（AIJ-LCA）_電気設備抜粋_v102'!$A$2:$H$36,8,FALSE)</f>
        <v>2.5388639053785882</v>
      </c>
      <c r="S169" s="5" t="s">
        <v>460</v>
      </c>
      <c r="T169" s="12"/>
      <c r="U169" s="12">
        <v>0.02</v>
      </c>
      <c r="V169" s="41">
        <v>25</v>
      </c>
      <c r="W169" s="42">
        <v>1.1559999999999999</v>
      </c>
      <c r="X169" s="43">
        <v>0</v>
      </c>
      <c r="Y169" s="49" t="s">
        <v>300</v>
      </c>
      <c r="Z169" s="42" t="s">
        <v>567</v>
      </c>
      <c r="AA169" s="51" t="s">
        <v>691</v>
      </c>
      <c r="AB169" s="27"/>
      <c r="AC169" s="33"/>
    </row>
    <row r="170" spans="1:29" ht="19.5" customHeight="1" x14ac:dyDescent="0.2">
      <c r="A170" s="11">
        <v>6011007001</v>
      </c>
      <c r="B170" s="6" t="s">
        <v>157</v>
      </c>
      <c r="C170" s="6">
        <v>1</v>
      </c>
      <c r="D170" s="5" t="s">
        <v>178</v>
      </c>
      <c r="E170" s="5" t="s">
        <v>184</v>
      </c>
      <c r="F170" s="5"/>
      <c r="G170" s="5" t="s">
        <v>235</v>
      </c>
      <c r="H170" s="52">
        <v>333</v>
      </c>
      <c r="I170" s="326">
        <f>INT(VLOOKUP(H170,'排出量原単位（AIJ-LCA）_電気設備抜粋_v102'!$A$2:$F$36,2,FALSE)/10000)</f>
        <v>341</v>
      </c>
      <c r="J170" s="333">
        <f>VLOOKUP(H170,'排出量原単位（AIJ-LCA）_電気設備抜粋_v102'!$A$2:$F$36,2,FALSE)-I170*10000</f>
        <v>1099</v>
      </c>
      <c r="K170" s="11" t="str">
        <f>VLOOKUP(H170,'排出量原単位（AIJ-LCA）_電気設備抜粋_v102'!$A$2:$F$36,3,FALSE)</f>
        <v>その他の電気通信機器</v>
      </c>
      <c r="L170" s="18">
        <f>VLOOKUP(H170,'排出量原単位（AIJ-LCA）_電気設備抜粋_v102'!$A$2:$F$36,4,FALSE)</f>
        <v>7.4968141279907012</v>
      </c>
      <c r="M170" s="18">
        <f>VLOOKUP(H170,'排出量原単位（AIJ-LCA）_電気設備抜粋_v102'!$A$2:$F$36,5,FALSE)</f>
        <v>8.3142728838978606</v>
      </c>
      <c r="N170" s="5"/>
      <c r="O170" s="5"/>
      <c r="P170" s="5" t="str">
        <f>VLOOKUP(H170,'排出量原単位（AIJ-LCA）_電気設備抜粋_v102'!$A$2:$F$36,6,FALSE)</f>
        <v>kg</v>
      </c>
      <c r="Q170" s="18">
        <f>VLOOKUP(H170,'排出量原単位（AIJ-LCA）_電気設備抜粋_v102'!$A$2:$H$36,7,FALSE)</f>
        <v>1.9075775998252369</v>
      </c>
      <c r="R170" s="18">
        <f>VLOOKUP(H170,'排出量原単位（AIJ-LCA）_電気設備抜粋_v102'!$A$2:$H$36,8,FALSE)</f>
        <v>2.115581424506888</v>
      </c>
      <c r="S170" s="5"/>
      <c r="T170" s="12"/>
      <c r="U170" s="12">
        <v>0</v>
      </c>
      <c r="V170" s="41">
        <v>25</v>
      </c>
      <c r="W170" s="42">
        <v>1.1559999999999999</v>
      </c>
      <c r="X170" s="43">
        <v>0</v>
      </c>
      <c r="Y170" s="49" t="s">
        <v>300</v>
      </c>
      <c r="Z170" s="42" t="s">
        <v>1779</v>
      </c>
      <c r="AA170" s="51"/>
      <c r="AB170" s="27"/>
      <c r="AC170" s="33"/>
    </row>
    <row r="171" spans="1:29" ht="19.5" customHeight="1" x14ac:dyDescent="0.2">
      <c r="A171" s="11">
        <v>6011103001</v>
      </c>
      <c r="B171" s="6" t="s">
        <v>157</v>
      </c>
      <c r="C171" s="6">
        <v>1</v>
      </c>
      <c r="D171" s="5" t="s">
        <v>185</v>
      </c>
      <c r="E171" s="5" t="s">
        <v>186</v>
      </c>
      <c r="F171" s="5"/>
      <c r="G171" s="5" t="s">
        <v>236</v>
      </c>
      <c r="H171" s="52">
        <v>260</v>
      </c>
      <c r="I171" s="326">
        <f>INT(VLOOKUP(H171,'排出量原単位（AIJ-LCA）_電気設備抜粋_v102'!$A$2:$F$36,2,FALSE)/10000)</f>
        <v>281</v>
      </c>
      <c r="J171" s="333">
        <f>VLOOKUP(H171,'排出量原単位（AIJ-LCA）_電気設備抜粋_v102'!$A$2:$F$36,2,FALSE)-I171*10000</f>
        <v>2011</v>
      </c>
      <c r="K171" s="11" t="str">
        <f>VLOOKUP(H171,'排出量原単位（AIJ-LCA）_電気設備抜粋_v102'!$A$2:$F$36,3,FALSE)</f>
        <v>建築用金属製品</v>
      </c>
      <c r="L171" s="18">
        <f>VLOOKUP(H171,'排出量原単位（AIJ-LCA）_電気設備抜粋_v102'!$A$2:$F$36,4,FALSE)</f>
        <v>2.8271334010962113</v>
      </c>
      <c r="M171" s="18">
        <f>VLOOKUP(H171,'排出量原単位（AIJ-LCA）_電気設備抜粋_v102'!$A$2:$F$36,5,FALSE)</f>
        <v>2.9681589627471392</v>
      </c>
      <c r="N171" s="5"/>
      <c r="O171" s="5"/>
      <c r="P171" s="5" t="str">
        <f>VLOOKUP(H171,'排出量原単位（AIJ-LCA）_電気設備抜粋_v102'!$A$2:$F$36,6,FALSE)</f>
        <v>kg</v>
      </c>
      <c r="Q171" s="18">
        <f>VLOOKUP(H171,'排出量原単位（AIJ-LCA）_電気設備抜粋_v102'!$A$2:$H$36,7,FALSE)</f>
        <v>4.0025117040087359</v>
      </c>
      <c r="R171" s="18">
        <f>VLOOKUP(H171,'排出量原単位（AIJ-LCA）_電気設備抜粋_v102'!$A$2:$H$36,8,FALSE)</f>
        <v>4.2021685227684662</v>
      </c>
      <c r="S171" s="5" t="s">
        <v>461</v>
      </c>
      <c r="T171" s="12"/>
      <c r="U171" s="12">
        <v>0.02</v>
      </c>
      <c r="V171" s="41">
        <v>20</v>
      </c>
      <c r="W171" s="42">
        <v>1.228</v>
      </c>
      <c r="X171" s="43">
        <v>0</v>
      </c>
      <c r="Y171" s="49" t="s">
        <v>300</v>
      </c>
      <c r="Z171" s="42" t="s">
        <v>568</v>
      </c>
      <c r="AA171" s="51" t="s">
        <v>691</v>
      </c>
      <c r="AB171" s="27"/>
      <c r="AC171" s="33"/>
    </row>
    <row r="172" spans="1:29" ht="19.5" customHeight="1" x14ac:dyDescent="0.2">
      <c r="A172" s="11">
        <v>6011104001</v>
      </c>
      <c r="B172" s="6" t="s">
        <v>157</v>
      </c>
      <c r="C172" s="6">
        <v>1</v>
      </c>
      <c r="D172" s="5" t="s">
        <v>185</v>
      </c>
      <c r="E172" s="5" t="s">
        <v>187</v>
      </c>
      <c r="F172" s="5"/>
      <c r="G172" s="5" t="s">
        <v>237</v>
      </c>
      <c r="H172" s="52">
        <v>329</v>
      </c>
      <c r="I172" s="326">
        <f>INT(VLOOKUP(H172,'排出量原単位（AIJ-LCA）_電気設備抜粋_v102'!$A$2:$F$36,2,FALSE)/10000)</f>
        <v>341</v>
      </c>
      <c r="J172" s="333">
        <f>VLOOKUP(H172,'排出量原単位（AIJ-LCA）_電気設備抜粋_v102'!$A$2:$F$36,2,FALSE)-I172*10000</f>
        <v>1011</v>
      </c>
      <c r="K172" s="11" t="str">
        <f>VLOOKUP(H172,'排出量原単位（AIJ-LCA）_電気設備抜粋_v102'!$A$2:$F$36,3,FALSE)</f>
        <v>有線電気通信機器</v>
      </c>
      <c r="L172" s="18">
        <f>VLOOKUP(H172,'排出量原単位（AIJ-LCA）_電気設備抜粋_v102'!$A$2:$F$36,4,FALSE)</f>
        <v>8.9786008284373597</v>
      </c>
      <c r="M172" s="18">
        <f>VLOOKUP(H172,'排出量原単位（AIJ-LCA）_電気設備抜粋_v102'!$A$2:$F$36,5,FALSE)</f>
        <v>10.023892430417314</v>
      </c>
      <c r="N172" s="5"/>
      <c r="O172" s="5"/>
      <c r="P172" s="5" t="str">
        <f>VLOOKUP(H172,'排出量原単位（AIJ-LCA）_電気設備抜粋_v102'!$A$2:$F$36,6,FALSE)</f>
        <v>kg</v>
      </c>
      <c r="Q172" s="18">
        <f>VLOOKUP(H172,'排出量原単位（AIJ-LCA）_電気設備抜粋_v102'!$A$2:$H$36,7,FALSE)</f>
        <v>2.2741111521657551</v>
      </c>
      <c r="R172" s="18">
        <f>VLOOKUP(H172,'排出量原単位（AIJ-LCA）_電気設備抜粋_v102'!$A$2:$H$36,8,FALSE)</f>
        <v>2.5388639053785882</v>
      </c>
      <c r="S172" s="5" t="s">
        <v>461</v>
      </c>
      <c r="T172" s="12"/>
      <c r="U172" s="12">
        <v>0.02</v>
      </c>
      <c r="V172" s="41">
        <v>20</v>
      </c>
      <c r="W172" s="42">
        <v>1.264</v>
      </c>
      <c r="X172" s="43">
        <v>0</v>
      </c>
      <c r="Y172" s="49" t="s">
        <v>300</v>
      </c>
      <c r="Z172" s="42" t="s">
        <v>569</v>
      </c>
      <c r="AA172" s="51"/>
      <c r="AB172" s="27"/>
      <c r="AC172" s="33"/>
    </row>
    <row r="173" spans="1:29" ht="19.5" customHeight="1" x14ac:dyDescent="0.2">
      <c r="A173" s="11">
        <v>6011201001</v>
      </c>
      <c r="B173" s="6" t="s">
        <v>157</v>
      </c>
      <c r="C173" s="6">
        <v>1</v>
      </c>
      <c r="D173" s="5" t="s">
        <v>370</v>
      </c>
      <c r="E173" s="5"/>
      <c r="F173" s="5" t="s">
        <v>371</v>
      </c>
      <c r="G173" s="5" t="s">
        <v>237</v>
      </c>
      <c r="H173" s="52">
        <v>329</v>
      </c>
      <c r="I173" s="326">
        <f>INT(VLOOKUP(H173,'排出量原単位（AIJ-LCA）_電気設備抜粋_v102'!$A$2:$F$36,2,FALSE)/10000)</f>
        <v>341</v>
      </c>
      <c r="J173" s="333">
        <f>VLOOKUP(H173,'排出量原単位（AIJ-LCA）_電気設備抜粋_v102'!$A$2:$F$36,2,FALSE)-I173*10000</f>
        <v>1011</v>
      </c>
      <c r="K173" s="11" t="str">
        <f>VLOOKUP(H173,'排出量原単位（AIJ-LCA）_電気設備抜粋_v102'!$A$2:$F$36,3,FALSE)</f>
        <v>有線電気通信機器</v>
      </c>
      <c r="L173" s="18">
        <f>VLOOKUP(H173,'排出量原単位（AIJ-LCA）_電気設備抜粋_v102'!$A$2:$F$36,4,FALSE)</f>
        <v>8.9786008284373597</v>
      </c>
      <c r="M173" s="18">
        <f>VLOOKUP(H173,'排出量原単位（AIJ-LCA）_電気設備抜粋_v102'!$A$2:$F$36,5,FALSE)</f>
        <v>10.023892430417314</v>
      </c>
      <c r="N173" s="5"/>
      <c r="O173" s="5"/>
      <c r="P173" s="5" t="str">
        <f>VLOOKUP(H173,'排出量原単位（AIJ-LCA）_電気設備抜粋_v102'!$A$2:$F$36,6,FALSE)</f>
        <v>kg</v>
      </c>
      <c r="Q173" s="18">
        <f>VLOOKUP(H173,'排出量原単位（AIJ-LCA）_電気設備抜粋_v102'!$A$2:$H$36,7,FALSE)</f>
        <v>2.2741111521657551</v>
      </c>
      <c r="R173" s="18">
        <f>VLOOKUP(H173,'排出量原単位（AIJ-LCA）_電気設備抜粋_v102'!$A$2:$H$36,8,FALSE)</f>
        <v>2.5388639053785882</v>
      </c>
      <c r="S173" s="5"/>
      <c r="T173" s="12"/>
      <c r="U173" s="12">
        <v>0.02</v>
      </c>
      <c r="V173" s="41">
        <v>20</v>
      </c>
      <c r="W173" s="42">
        <v>1.264</v>
      </c>
      <c r="X173" s="43">
        <v>0</v>
      </c>
      <c r="Y173" s="49" t="s">
        <v>300</v>
      </c>
      <c r="Z173" s="42" t="s">
        <v>1781</v>
      </c>
      <c r="AA173" s="51"/>
      <c r="AB173" s="27"/>
      <c r="AC173" s="1"/>
    </row>
    <row r="174" spans="1:29" ht="19.5" customHeight="1" x14ac:dyDescent="0.2">
      <c r="A174" s="11">
        <v>6011302001</v>
      </c>
      <c r="B174" s="6" t="s">
        <v>157</v>
      </c>
      <c r="C174" s="6">
        <v>1</v>
      </c>
      <c r="D174" s="5" t="s">
        <v>188</v>
      </c>
      <c r="E174" s="5" t="s">
        <v>189</v>
      </c>
      <c r="F174" s="5"/>
      <c r="G174" s="5" t="s">
        <v>238</v>
      </c>
      <c r="H174" s="52">
        <v>334</v>
      </c>
      <c r="I174" s="326">
        <f>INT(VLOOKUP(H174,'排出量原単位（AIJ-LCA）_電気設備抜粋_v102'!$A$2:$F$36,2,FALSE)/10000)</f>
        <v>341</v>
      </c>
      <c r="J174" s="333">
        <f>VLOOKUP(H174,'排出量原単位（AIJ-LCA）_電気設備抜粋_v102'!$A$2:$F$36,2,FALSE)-I174*10000</f>
        <v>2011</v>
      </c>
      <c r="K174" s="11" t="str">
        <f>VLOOKUP(H174,'排出量原単位（AIJ-LCA）_電気設備抜粋_v102'!$A$2:$F$36,3,FALSE)</f>
        <v>ビデオ機器・デジタルカメラ</v>
      </c>
      <c r="L174" s="18">
        <f>VLOOKUP(H174,'排出量原単位（AIJ-LCA）_電気設備抜粋_v102'!$A$2:$F$36,4,FALSE)</f>
        <v>93.326488866678631</v>
      </c>
      <c r="M174" s="18">
        <f>VLOOKUP(H174,'排出量原単位（AIJ-LCA）_電気設備抜粋_v102'!$A$2:$F$36,5,FALSE)</f>
        <v>106.33951367939191</v>
      </c>
      <c r="N174" s="5"/>
      <c r="O174" s="5"/>
      <c r="P174" s="5" t="str">
        <f>VLOOKUP(H174,'排出量原単位（AIJ-LCA）_電気設備抜粋_v102'!$A$2:$F$36,6,FALSE)</f>
        <v>台</v>
      </c>
      <c r="Q174" s="18">
        <f>VLOOKUP(H174,'排出量原単位（AIJ-LCA）_電気設備抜粋_v102'!$A$2:$H$36,7,FALSE)</f>
        <v>2.2861744215444837</v>
      </c>
      <c r="R174" s="18">
        <f>VLOOKUP(H174,'排出量原単位（AIJ-LCA）_電気設備抜粋_v102'!$A$2:$H$36,8,FALSE)</f>
        <v>2.6049482748740367</v>
      </c>
      <c r="S174" s="5" t="s">
        <v>462</v>
      </c>
      <c r="T174" s="12"/>
      <c r="U174" s="12">
        <v>0.02</v>
      </c>
      <c r="V174" s="41">
        <v>10</v>
      </c>
      <c r="W174" s="42">
        <v>1.095</v>
      </c>
      <c r="X174" s="43">
        <v>0</v>
      </c>
      <c r="Y174" s="49" t="s">
        <v>300</v>
      </c>
      <c r="Z174" s="42" t="s">
        <v>570</v>
      </c>
      <c r="AA174" s="51" t="s">
        <v>687</v>
      </c>
      <c r="AB174" s="27"/>
      <c r="AC174" s="33"/>
    </row>
    <row r="175" spans="1:29" ht="19.5" customHeight="1" x14ac:dyDescent="0.2">
      <c r="A175" s="11">
        <v>6011303001</v>
      </c>
      <c r="B175" s="6" t="s">
        <v>157</v>
      </c>
      <c r="C175" s="6">
        <v>1</v>
      </c>
      <c r="D175" s="5" t="s">
        <v>188</v>
      </c>
      <c r="E175" s="5" t="s">
        <v>190</v>
      </c>
      <c r="F175" s="5"/>
      <c r="G175" s="5" t="s">
        <v>239</v>
      </c>
      <c r="H175" s="52">
        <v>334</v>
      </c>
      <c r="I175" s="326">
        <f>INT(VLOOKUP(H175,'排出量原単位（AIJ-LCA）_電気設備抜粋_v102'!$A$2:$F$36,2,FALSE)/10000)</f>
        <v>341</v>
      </c>
      <c r="J175" s="333">
        <f>VLOOKUP(H175,'排出量原単位（AIJ-LCA）_電気設備抜粋_v102'!$A$2:$F$36,2,FALSE)-I175*10000</f>
        <v>2011</v>
      </c>
      <c r="K175" s="11" t="str">
        <f>VLOOKUP(H175,'排出量原単位（AIJ-LCA）_電気設備抜粋_v102'!$A$2:$F$36,3,FALSE)</f>
        <v>ビデオ機器・デジタルカメラ</v>
      </c>
      <c r="L175" s="18">
        <f>VLOOKUP(H175,'排出量原単位（AIJ-LCA）_電気設備抜粋_v102'!$A$2:$F$36,4,FALSE)</f>
        <v>93.326488866678631</v>
      </c>
      <c r="M175" s="18">
        <f>VLOOKUP(H175,'排出量原単位（AIJ-LCA）_電気設備抜粋_v102'!$A$2:$F$36,5,FALSE)</f>
        <v>106.33951367939191</v>
      </c>
      <c r="N175" s="5"/>
      <c r="O175" s="5"/>
      <c r="P175" s="5" t="str">
        <f>VLOOKUP(H175,'排出量原単位（AIJ-LCA）_電気設備抜粋_v102'!$A$2:$F$36,6,FALSE)</f>
        <v>台</v>
      </c>
      <c r="Q175" s="18">
        <f>VLOOKUP(H175,'排出量原単位（AIJ-LCA）_電気設備抜粋_v102'!$A$2:$H$36,7,FALSE)</f>
        <v>2.2861744215444837</v>
      </c>
      <c r="R175" s="18">
        <f>VLOOKUP(H175,'排出量原単位（AIJ-LCA）_電気設備抜粋_v102'!$A$2:$H$36,8,FALSE)</f>
        <v>2.6049482748740367</v>
      </c>
      <c r="S175" s="5" t="s">
        <v>462</v>
      </c>
      <c r="T175" s="12"/>
      <c r="U175" s="12">
        <v>0.02</v>
      </c>
      <c r="V175" s="41">
        <v>10</v>
      </c>
      <c r="W175" s="42">
        <v>1.3140000000000001</v>
      </c>
      <c r="X175" s="43">
        <v>0</v>
      </c>
      <c r="Y175" s="49" t="s">
        <v>300</v>
      </c>
      <c r="Z175" s="42" t="s">
        <v>571</v>
      </c>
      <c r="AA175" s="51" t="s">
        <v>687</v>
      </c>
      <c r="AB175" s="27"/>
      <c r="AC175" s="33"/>
    </row>
    <row r="176" spans="1:29" ht="19.5" customHeight="1" x14ac:dyDescent="0.2">
      <c r="A176" s="11">
        <v>6011304001</v>
      </c>
      <c r="B176" s="6" t="s">
        <v>157</v>
      </c>
      <c r="C176" s="6">
        <v>1</v>
      </c>
      <c r="D176" s="5" t="s">
        <v>188</v>
      </c>
      <c r="E176" s="5" t="s">
        <v>191</v>
      </c>
      <c r="F176" s="5"/>
      <c r="G176" s="5" t="s">
        <v>240</v>
      </c>
      <c r="H176" s="52">
        <v>334</v>
      </c>
      <c r="I176" s="326">
        <f>INT(VLOOKUP(H176,'排出量原単位（AIJ-LCA）_電気設備抜粋_v102'!$A$2:$F$36,2,FALSE)/10000)</f>
        <v>341</v>
      </c>
      <c r="J176" s="333">
        <f>VLOOKUP(H176,'排出量原単位（AIJ-LCA）_電気設備抜粋_v102'!$A$2:$F$36,2,FALSE)-I176*10000</f>
        <v>2011</v>
      </c>
      <c r="K176" s="11" t="str">
        <f>VLOOKUP(H176,'排出量原単位（AIJ-LCA）_電気設備抜粋_v102'!$A$2:$F$36,3,FALSE)</f>
        <v>ビデオ機器・デジタルカメラ</v>
      </c>
      <c r="L176" s="18">
        <f>VLOOKUP(H176,'排出量原単位（AIJ-LCA）_電気設備抜粋_v102'!$A$2:$F$36,4,FALSE)</f>
        <v>93.326488866678631</v>
      </c>
      <c r="M176" s="18">
        <f>VLOOKUP(H176,'排出量原単位（AIJ-LCA）_電気設備抜粋_v102'!$A$2:$F$36,5,FALSE)</f>
        <v>106.33951367939191</v>
      </c>
      <c r="N176" s="5"/>
      <c r="O176" s="5"/>
      <c r="P176" s="5" t="str">
        <f>VLOOKUP(H176,'排出量原単位（AIJ-LCA）_電気設備抜粋_v102'!$A$2:$F$36,6,FALSE)</f>
        <v>台</v>
      </c>
      <c r="Q176" s="18">
        <f>VLOOKUP(H176,'排出量原単位（AIJ-LCA）_電気設備抜粋_v102'!$A$2:$H$36,7,FALSE)</f>
        <v>2.2861744215444837</v>
      </c>
      <c r="R176" s="18">
        <f>VLOOKUP(H176,'排出量原単位（AIJ-LCA）_電気設備抜粋_v102'!$A$2:$H$36,8,FALSE)</f>
        <v>2.6049482748740367</v>
      </c>
      <c r="S176" s="5"/>
      <c r="T176" s="12"/>
      <c r="U176" s="12">
        <v>0.02</v>
      </c>
      <c r="V176" s="41">
        <v>20</v>
      </c>
      <c r="W176" s="42">
        <v>1.036</v>
      </c>
      <c r="X176" s="43">
        <v>6.0000000000000001E-3</v>
      </c>
      <c r="Y176" s="49" t="s">
        <v>300</v>
      </c>
      <c r="Z176" s="42" t="s">
        <v>572</v>
      </c>
      <c r="AA176" s="51" t="s">
        <v>687</v>
      </c>
      <c r="AB176" s="27"/>
      <c r="AC176" s="33"/>
    </row>
    <row r="177" spans="1:29" ht="19.5" customHeight="1" x14ac:dyDescent="0.2">
      <c r="A177" s="11">
        <v>6011402001</v>
      </c>
      <c r="B177" s="6" t="s">
        <v>157</v>
      </c>
      <c r="C177" s="6">
        <v>1</v>
      </c>
      <c r="D177" s="5" t="s">
        <v>192</v>
      </c>
      <c r="E177" s="5" t="s">
        <v>372</v>
      </c>
      <c r="F177" s="5"/>
      <c r="G177" s="5" t="s">
        <v>241</v>
      </c>
      <c r="H177" s="23">
        <v>333</v>
      </c>
      <c r="I177" s="326">
        <f>INT(VLOOKUP(H177,'排出量原単位（AIJ-LCA）_電気設備抜粋_v102'!$A$2:$F$36,2,FALSE)/10000)</f>
        <v>341</v>
      </c>
      <c r="J177" s="333">
        <f>VLOOKUP(H177,'排出量原単位（AIJ-LCA）_電気設備抜粋_v102'!$A$2:$F$36,2,FALSE)-I177*10000</f>
        <v>1099</v>
      </c>
      <c r="K177" s="11" t="str">
        <f>VLOOKUP(H177,'排出量原単位（AIJ-LCA）_電気設備抜粋_v102'!$A$2:$F$36,3,FALSE)</f>
        <v>その他の電気通信機器</v>
      </c>
      <c r="L177" s="18">
        <f>VLOOKUP(H177,'排出量原単位（AIJ-LCA）_電気設備抜粋_v102'!$A$2:$F$36,4,FALSE)</f>
        <v>7.4968141279907012</v>
      </c>
      <c r="M177" s="18">
        <f>VLOOKUP(H177,'排出量原単位（AIJ-LCA）_電気設備抜粋_v102'!$A$2:$F$36,5,FALSE)</f>
        <v>8.3142728838978606</v>
      </c>
      <c r="N177" s="5"/>
      <c r="O177" s="5"/>
      <c r="P177" s="5" t="str">
        <f>VLOOKUP(H177,'排出量原単位（AIJ-LCA）_電気設備抜粋_v102'!$A$2:$F$36,6,FALSE)</f>
        <v>kg</v>
      </c>
      <c r="Q177" s="18">
        <f>VLOOKUP(H177,'排出量原単位（AIJ-LCA）_電気設備抜粋_v102'!$A$2:$H$36,7,FALSE)</f>
        <v>1.9075775998252369</v>
      </c>
      <c r="R177" s="18">
        <f>VLOOKUP(H177,'排出量原単位（AIJ-LCA）_電気設備抜粋_v102'!$A$2:$H$36,8,FALSE)</f>
        <v>2.115581424506888</v>
      </c>
      <c r="S177" s="5"/>
      <c r="T177" s="12"/>
      <c r="U177" s="12">
        <v>0</v>
      </c>
      <c r="V177" s="41">
        <v>20</v>
      </c>
      <c r="W177" s="42">
        <v>1.2390000000000001</v>
      </c>
      <c r="X177" s="43">
        <v>0</v>
      </c>
      <c r="Y177" s="49" t="s">
        <v>328</v>
      </c>
      <c r="Z177" s="32" t="s">
        <v>573</v>
      </c>
      <c r="AA177" s="51" t="s">
        <v>693</v>
      </c>
      <c r="AB177" s="27"/>
      <c r="AC177" s="33"/>
    </row>
    <row r="178" spans="1:29" ht="19.5" customHeight="1" x14ac:dyDescent="0.2">
      <c r="A178" s="11">
        <v>6011403001</v>
      </c>
      <c r="B178" s="6" t="s">
        <v>157</v>
      </c>
      <c r="C178" s="6">
        <v>1</v>
      </c>
      <c r="D178" s="5" t="s">
        <v>192</v>
      </c>
      <c r="E178" s="5" t="s">
        <v>212</v>
      </c>
      <c r="F178" s="5"/>
      <c r="G178" s="5" t="s">
        <v>373</v>
      </c>
      <c r="H178" s="23">
        <v>333</v>
      </c>
      <c r="I178" s="326">
        <f>INT(VLOOKUP(H178,'排出量原単位（AIJ-LCA）_電気設備抜粋_v102'!$A$2:$F$36,2,FALSE)/10000)</f>
        <v>341</v>
      </c>
      <c r="J178" s="333">
        <f>VLOOKUP(H178,'排出量原単位（AIJ-LCA）_電気設備抜粋_v102'!$A$2:$F$36,2,FALSE)-I178*10000</f>
        <v>1099</v>
      </c>
      <c r="K178" s="11" t="str">
        <f>VLOOKUP(H178,'排出量原単位（AIJ-LCA）_電気設備抜粋_v102'!$A$2:$F$36,3,FALSE)</f>
        <v>その他の電気通信機器</v>
      </c>
      <c r="L178" s="18">
        <f>VLOOKUP(H178,'排出量原単位（AIJ-LCA）_電気設備抜粋_v102'!$A$2:$F$36,4,FALSE)</f>
        <v>7.4968141279907012</v>
      </c>
      <c r="M178" s="18">
        <f>VLOOKUP(H178,'排出量原単位（AIJ-LCA）_電気設備抜粋_v102'!$A$2:$F$36,5,FALSE)</f>
        <v>8.3142728838978606</v>
      </c>
      <c r="N178" s="5"/>
      <c r="O178" s="5"/>
      <c r="P178" s="5" t="str">
        <f>VLOOKUP(H178,'排出量原単位（AIJ-LCA）_電気設備抜粋_v102'!$A$2:$F$36,6,FALSE)</f>
        <v>kg</v>
      </c>
      <c r="Q178" s="18">
        <f>VLOOKUP(H178,'排出量原単位（AIJ-LCA）_電気設備抜粋_v102'!$A$2:$H$36,7,FALSE)</f>
        <v>1.9075775998252369</v>
      </c>
      <c r="R178" s="18">
        <f>VLOOKUP(H178,'排出量原単位（AIJ-LCA）_電気設備抜粋_v102'!$A$2:$H$36,8,FALSE)</f>
        <v>2.115581424506888</v>
      </c>
      <c r="S178" s="5"/>
      <c r="T178" s="12"/>
      <c r="U178" s="12">
        <v>0</v>
      </c>
      <c r="V178" s="41">
        <v>20</v>
      </c>
      <c r="W178" s="42">
        <v>1.4870000000000001</v>
      </c>
      <c r="X178" s="43">
        <v>0</v>
      </c>
      <c r="Y178" s="49" t="s">
        <v>328</v>
      </c>
      <c r="Z178" s="32" t="s">
        <v>574</v>
      </c>
      <c r="AA178" s="51" t="s">
        <v>693</v>
      </c>
      <c r="AB178" s="27"/>
      <c r="AC178" s="33"/>
    </row>
    <row r="179" spans="1:29" ht="19.5" customHeight="1" x14ac:dyDescent="0.2">
      <c r="A179" s="11">
        <v>6011404001</v>
      </c>
      <c r="B179" s="6" t="s">
        <v>157</v>
      </c>
      <c r="C179" s="6">
        <v>1</v>
      </c>
      <c r="D179" s="5" t="s">
        <v>192</v>
      </c>
      <c r="E179" s="5" t="s">
        <v>374</v>
      </c>
      <c r="F179" s="5"/>
      <c r="G179" s="5" t="s">
        <v>375</v>
      </c>
      <c r="H179" s="23">
        <v>333</v>
      </c>
      <c r="I179" s="326">
        <f>INT(VLOOKUP(H179,'排出量原単位（AIJ-LCA）_電気設備抜粋_v102'!$A$2:$F$36,2,FALSE)/10000)</f>
        <v>341</v>
      </c>
      <c r="J179" s="333">
        <f>VLOOKUP(H179,'排出量原単位（AIJ-LCA）_電気設備抜粋_v102'!$A$2:$F$36,2,FALSE)-I179*10000</f>
        <v>1099</v>
      </c>
      <c r="K179" s="11" t="str">
        <f>VLOOKUP(H179,'排出量原単位（AIJ-LCA）_電気設備抜粋_v102'!$A$2:$F$36,3,FALSE)</f>
        <v>その他の電気通信機器</v>
      </c>
      <c r="L179" s="18">
        <f>VLOOKUP(H179,'排出量原単位（AIJ-LCA）_電気設備抜粋_v102'!$A$2:$F$36,4,FALSE)</f>
        <v>7.4968141279907012</v>
      </c>
      <c r="M179" s="18">
        <f>VLOOKUP(H179,'排出量原単位（AIJ-LCA）_電気設備抜粋_v102'!$A$2:$F$36,5,FALSE)</f>
        <v>8.3142728838978606</v>
      </c>
      <c r="N179" s="5"/>
      <c r="O179" s="5"/>
      <c r="P179" s="5" t="str">
        <f>VLOOKUP(H179,'排出量原単位（AIJ-LCA）_電気設備抜粋_v102'!$A$2:$F$36,6,FALSE)</f>
        <v>kg</v>
      </c>
      <c r="Q179" s="18">
        <f>VLOOKUP(H179,'排出量原単位（AIJ-LCA）_電気設備抜粋_v102'!$A$2:$H$36,7,FALSE)</f>
        <v>1.9075775998252369</v>
      </c>
      <c r="R179" s="18">
        <f>VLOOKUP(H179,'排出量原単位（AIJ-LCA）_電気設備抜粋_v102'!$A$2:$H$36,8,FALSE)</f>
        <v>2.115581424506888</v>
      </c>
      <c r="S179" s="5"/>
      <c r="T179" s="12"/>
      <c r="U179" s="12">
        <v>0</v>
      </c>
      <c r="V179" s="41">
        <v>20</v>
      </c>
      <c r="W179" s="42">
        <v>1.4870000000000001</v>
      </c>
      <c r="X179" s="43">
        <v>0</v>
      </c>
      <c r="Y179" s="49" t="s">
        <v>328</v>
      </c>
      <c r="Z179" s="32" t="s">
        <v>575</v>
      </c>
      <c r="AA179" s="51" t="s">
        <v>693</v>
      </c>
      <c r="AB179" s="27"/>
      <c r="AC179" s="33"/>
    </row>
    <row r="180" spans="1:29" ht="19.5" customHeight="1" x14ac:dyDescent="0.2">
      <c r="A180" s="11">
        <v>6011405001</v>
      </c>
      <c r="B180" s="6" t="s">
        <v>157</v>
      </c>
      <c r="C180" s="6">
        <v>1</v>
      </c>
      <c r="D180" s="5" t="s">
        <v>192</v>
      </c>
      <c r="E180" s="5" t="s">
        <v>376</v>
      </c>
      <c r="F180" s="5"/>
      <c r="G180" s="5" t="s">
        <v>377</v>
      </c>
      <c r="H180" s="23">
        <v>333</v>
      </c>
      <c r="I180" s="326">
        <f>INT(VLOOKUP(H180,'排出量原単位（AIJ-LCA）_電気設備抜粋_v102'!$A$2:$F$36,2,FALSE)/10000)</f>
        <v>341</v>
      </c>
      <c r="J180" s="333">
        <f>VLOOKUP(H180,'排出量原単位（AIJ-LCA）_電気設備抜粋_v102'!$A$2:$F$36,2,FALSE)-I180*10000</f>
        <v>1099</v>
      </c>
      <c r="K180" s="11" t="str">
        <f>VLOOKUP(H180,'排出量原単位（AIJ-LCA）_電気設備抜粋_v102'!$A$2:$F$36,3,FALSE)</f>
        <v>その他の電気通信機器</v>
      </c>
      <c r="L180" s="18">
        <f>VLOOKUP(H180,'排出量原単位（AIJ-LCA）_電気設備抜粋_v102'!$A$2:$F$36,4,FALSE)</f>
        <v>7.4968141279907012</v>
      </c>
      <c r="M180" s="18">
        <f>VLOOKUP(H180,'排出量原単位（AIJ-LCA）_電気設備抜粋_v102'!$A$2:$F$36,5,FALSE)</f>
        <v>8.3142728838978606</v>
      </c>
      <c r="N180" s="5"/>
      <c r="O180" s="5"/>
      <c r="P180" s="5" t="str">
        <f>VLOOKUP(H180,'排出量原単位（AIJ-LCA）_電気設備抜粋_v102'!$A$2:$F$36,6,FALSE)</f>
        <v>kg</v>
      </c>
      <c r="Q180" s="18">
        <f>VLOOKUP(H180,'排出量原単位（AIJ-LCA）_電気設備抜粋_v102'!$A$2:$H$36,7,FALSE)</f>
        <v>1.9075775998252369</v>
      </c>
      <c r="R180" s="18">
        <f>VLOOKUP(H180,'排出量原単位（AIJ-LCA）_電気設備抜粋_v102'!$A$2:$H$36,8,FALSE)</f>
        <v>2.115581424506888</v>
      </c>
      <c r="S180" s="5"/>
      <c r="T180" s="12"/>
      <c r="U180" s="12">
        <v>0</v>
      </c>
      <c r="V180" s="41">
        <v>10</v>
      </c>
      <c r="W180" s="42">
        <v>1.05</v>
      </c>
      <c r="X180" s="43">
        <v>0</v>
      </c>
      <c r="Y180" s="49" t="s">
        <v>328</v>
      </c>
      <c r="Z180" s="32" t="s">
        <v>576</v>
      </c>
      <c r="AA180" s="51" t="s">
        <v>691</v>
      </c>
      <c r="AB180" s="27"/>
      <c r="AC180" s="33"/>
    </row>
    <row r="181" spans="1:29" ht="19.5" customHeight="1" x14ac:dyDescent="0.2">
      <c r="A181" s="11">
        <v>6011406001</v>
      </c>
      <c r="B181" s="6" t="s">
        <v>157</v>
      </c>
      <c r="C181" s="6">
        <v>1</v>
      </c>
      <c r="D181" s="5" t="s">
        <v>192</v>
      </c>
      <c r="E181" s="5" t="s">
        <v>380</v>
      </c>
      <c r="F181" s="5"/>
      <c r="G181" s="5" t="s">
        <v>378</v>
      </c>
      <c r="H181" s="23">
        <v>333</v>
      </c>
      <c r="I181" s="326">
        <f>INT(VLOOKUP(H181,'排出量原単位（AIJ-LCA）_電気設備抜粋_v102'!$A$2:$F$36,2,FALSE)/10000)</f>
        <v>341</v>
      </c>
      <c r="J181" s="333">
        <f>VLOOKUP(H181,'排出量原単位（AIJ-LCA）_電気設備抜粋_v102'!$A$2:$F$36,2,FALSE)-I181*10000</f>
        <v>1099</v>
      </c>
      <c r="K181" s="11" t="str">
        <f>VLOOKUP(H181,'排出量原単位（AIJ-LCA）_電気設備抜粋_v102'!$A$2:$F$36,3,FALSE)</f>
        <v>その他の電気通信機器</v>
      </c>
      <c r="L181" s="18">
        <f>VLOOKUP(H181,'排出量原単位（AIJ-LCA）_電気設備抜粋_v102'!$A$2:$F$36,4,FALSE)</f>
        <v>7.4968141279907012</v>
      </c>
      <c r="M181" s="18">
        <f>VLOOKUP(H181,'排出量原単位（AIJ-LCA）_電気設備抜粋_v102'!$A$2:$F$36,5,FALSE)</f>
        <v>8.3142728838978606</v>
      </c>
      <c r="N181" s="5"/>
      <c r="O181" s="5"/>
      <c r="P181" s="5" t="str">
        <f>VLOOKUP(H181,'排出量原単位（AIJ-LCA）_電気設備抜粋_v102'!$A$2:$F$36,6,FALSE)</f>
        <v>kg</v>
      </c>
      <c r="Q181" s="18">
        <f>VLOOKUP(H181,'排出量原単位（AIJ-LCA）_電気設備抜粋_v102'!$A$2:$H$36,7,FALSE)</f>
        <v>1.9075775998252369</v>
      </c>
      <c r="R181" s="18">
        <f>VLOOKUP(H181,'排出量原単位（AIJ-LCA）_電気設備抜粋_v102'!$A$2:$H$36,8,FALSE)</f>
        <v>2.115581424506888</v>
      </c>
      <c r="S181" s="5"/>
      <c r="T181" s="12"/>
      <c r="U181" s="12">
        <v>0</v>
      </c>
      <c r="V181" s="41">
        <v>20</v>
      </c>
      <c r="W181" s="42">
        <v>1.83</v>
      </c>
      <c r="X181" s="43">
        <v>0</v>
      </c>
      <c r="Y181" s="49" t="s">
        <v>328</v>
      </c>
      <c r="Z181" s="32" t="s">
        <v>577</v>
      </c>
      <c r="AA181" s="51" t="s">
        <v>691</v>
      </c>
      <c r="AB181" s="27"/>
      <c r="AC181" s="33"/>
    </row>
    <row r="182" spans="1:29" ht="19.5" customHeight="1" x14ac:dyDescent="0.2">
      <c r="A182" s="11">
        <v>6011407001</v>
      </c>
      <c r="B182" s="6" t="s">
        <v>157</v>
      </c>
      <c r="C182" s="6">
        <v>1</v>
      </c>
      <c r="D182" s="5" t="s">
        <v>192</v>
      </c>
      <c r="E182" s="5" t="s">
        <v>381</v>
      </c>
      <c r="F182" s="5"/>
      <c r="G182" s="5" t="s">
        <v>379</v>
      </c>
      <c r="H182" s="23">
        <v>333</v>
      </c>
      <c r="I182" s="326">
        <f>INT(VLOOKUP(H182,'排出量原単位（AIJ-LCA）_電気設備抜粋_v102'!$A$2:$F$36,2,FALSE)/10000)</f>
        <v>341</v>
      </c>
      <c r="J182" s="333">
        <f>VLOOKUP(H182,'排出量原単位（AIJ-LCA）_電気設備抜粋_v102'!$A$2:$F$36,2,FALSE)-I182*10000</f>
        <v>1099</v>
      </c>
      <c r="K182" s="11" t="str">
        <f>VLOOKUP(H182,'排出量原単位（AIJ-LCA）_電気設備抜粋_v102'!$A$2:$F$36,3,FALSE)</f>
        <v>その他の電気通信機器</v>
      </c>
      <c r="L182" s="18">
        <f>VLOOKUP(H182,'排出量原単位（AIJ-LCA）_電気設備抜粋_v102'!$A$2:$F$36,4,FALSE)</f>
        <v>7.4968141279907012</v>
      </c>
      <c r="M182" s="18">
        <f>VLOOKUP(H182,'排出量原単位（AIJ-LCA）_電気設備抜粋_v102'!$A$2:$F$36,5,FALSE)</f>
        <v>8.3142728838978606</v>
      </c>
      <c r="N182" s="5"/>
      <c r="O182" s="5"/>
      <c r="P182" s="5" t="str">
        <f>VLOOKUP(H182,'排出量原単位（AIJ-LCA）_電気設備抜粋_v102'!$A$2:$F$36,6,FALSE)</f>
        <v>kg</v>
      </c>
      <c r="Q182" s="18">
        <f>VLOOKUP(H182,'排出量原単位（AIJ-LCA）_電気設備抜粋_v102'!$A$2:$H$36,7,FALSE)</f>
        <v>1.9075775998252369</v>
      </c>
      <c r="R182" s="18">
        <f>VLOOKUP(H182,'排出量原単位（AIJ-LCA）_電気設備抜粋_v102'!$A$2:$H$36,8,FALSE)</f>
        <v>2.115581424506888</v>
      </c>
      <c r="S182" s="5"/>
      <c r="T182" s="12"/>
      <c r="U182" s="12">
        <v>0</v>
      </c>
      <c r="V182" s="41">
        <v>15</v>
      </c>
      <c r="W182" s="42">
        <v>1.0169999999999999</v>
      </c>
      <c r="X182" s="43">
        <v>0</v>
      </c>
      <c r="Y182" s="49" t="s">
        <v>300</v>
      </c>
      <c r="Z182" s="42" t="s">
        <v>1782</v>
      </c>
      <c r="AA182" s="51" t="s">
        <v>691</v>
      </c>
      <c r="AB182" s="27"/>
      <c r="AC182" s="33"/>
    </row>
    <row r="183" spans="1:29" ht="19.5" customHeight="1" x14ac:dyDescent="0.2">
      <c r="A183" s="11">
        <v>6011502001</v>
      </c>
      <c r="B183" s="6" t="s">
        <v>157</v>
      </c>
      <c r="C183" s="6">
        <v>1</v>
      </c>
      <c r="D183" s="5" t="s">
        <v>193</v>
      </c>
      <c r="E183" s="5" t="s">
        <v>382</v>
      </c>
      <c r="F183" s="5"/>
      <c r="G183" s="5" t="s">
        <v>294</v>
      </c>
      <c r="H183" s="23">
        <v>333</v>
      </c>
      <c r="I183" s="326">
        <f>INT(VLOOKUP(H183,'排出量原単位（AIJ-LCA）_電気設備抜粋_v102'!$A$2:$F$36,2,FALSE)/10000)</f>
        <v>341</v>
      </c>
      <c r="J183" s="333">
        <f>VLOOKUP(H183,'排出量原単位（AIJ-LCA）_電気設備抜粋_v102'!$A$2:$F$36,2,FALSE)-I183*10000</f>
        <v>1099</v>
      </c>
      <c r="K183" s="11" t="str">
        <f>VLOOKUP(H183,'排出量原単位（AIJ-LCA）_電気設備抜粋_v102'!$A$2:$F$36,3,FALSE)</f>
        <v>その他の電気通信機器</v>
      </c>
      <c r="L183" s="18">
        <f>VLOOKUP(H183,'排出量原単位（AIJ-LCA）_電気設備抜粋_v102'!$A$2:$F$36,4,FALSE)</f>
        <v>7.4968141279907012</v>
      </c>
      <c r="M183" s="18">
        <f>VLOOKUP(H183,'排出量原単位（AIJ-LCA）_電気設備抜粋_v102'!$A$2:$F$36,5,FALSE)</f>
        <v>8.3142728838978606</v>
      </c>
      <c r="N183" s="5"/>
      <c r="O183" s="5"/>
      <c r="P183" s="5" t="str">
        <f>VLOOKUP(H183,'排出量原単位（AIJ-LCA）_電気設備抜粋_v102'!$A$2:$F$36,6,FALSE)</f>
        <v>kg</v>
      </c>
      <c r="Q183" s="18">
        <f>VLOOKUP(H183,'排出量原単位（AIJ-LCA）_電気設備抜粋_v102'!$A$2:$H$36,7,FALSE)</f>
        <v>1.9075775998252369</v>
      </c>
      <c r="R183" s="18">
        <f>VLOOKUP(H183,'排出量原単位（AIJ-LCA）_電気設備抜粋_v102'!$A$2:$H$36,8,FALSE)</f>
        <v>2.115581424506888</v>
      </c>
      <c r="S183" s="5"/>
      <c r="T183" s="12"/>
      <c r="U183" s="12">
        <v>0</v>
      </c>
      <c r="V183" s="41">
        <v>15</v>
      </c>
      <c r="W183" s="42">
        <v>1.1240000000000001</v>
      </c>
      <c r="X183" s="43">
        <v>0</v>
      </c>
      <c r="Y183" s="49" t="s">
        <v>300</v>
      </c>
      <c r="Z183" s="42" t="s">
        <v>578</v>
      </c>
      <c r="AA183" s="51" t="s">
        <v>691</v>
      </c>
      <c r="AB183" s="27"/>
      <c r="AC183" s="33"/>
    </row>
    <row r="184" spans="1:29" ht="19.5" customHeight="1" x14ac:dyDescent="0.2">
      <c r="A184" s="11">
        <v>6011503001</v>
      </c>
      <c r="B184" s="6" t="s">
        <v>157</v>
      </c>
      <c r="C184" s="6">
        <v>1</v>
      </c>
      <c r="D184" s="5" t="s">
        <v>193</v>
      </c>
      <c r="E184" s="5" t="s">
        <v>213</v>
      </c>
      <c r="F184" s="5"/>
      <c r="G184" s="5" t="s">
        <v>242</v>
      </c>
      <c r="H184" s="23">
        <v>333</v>
      </c>
      <c r="I184" s="326">
        <f>INT(VLOOKUP(H184,'排出量原単位（AIJ-LCA）_電気設備抜粋_v102'!$A$2:$F$36,2,FALSE)/10000)</f>
        <v>341</v>
      </c>
      <c r="J184" s="333">
        <f>VLOOKUP(H184,'排出量原単位（AIJ-LCA）_電気設備抜粋_v102'!$A$2:$F$36,2,FALSE)-I184*10000</f>
        <v>1099</v>
      </c>
      <c r="K184" s="11" t="str">
        <f>VLOOKUP(H184,'排出量原単位（AIJ-LCA）_電気設備抜粋_v102'!$A$2:$F$36,3,FALSE)</f>
        <v>その他の電気通信機器</v>
      </c>
      <c r="L184" s="18">
        <f>VLOOKUP(H184,'排出量原単位（AIJ-LCA）_電気設備抜粋_v102'!$A$2:$F$36,4,FALSE)</f>
        <v>7.4968141279907012</v>
      </c>
      <c r="M184" s="18">
        <f>VLOOKUP(H184,'排出量原単位（AIJ-LCA）_電気設備抜粋_v102'!$A$2:$F$36,5,FALSE)</f>
        <v>8.3142728838978606</v>
      </c>
      <c r="N184" s="5"/>
      <c r="O184" s="5"/>
      <c r="P184" s="5" t="str">
        <f>VLOOKUP(H184,'排出量原単位（AIJ-LCA）_電気設備抜粋_v102'!$A$2:$F$36,6,FALSE)</f>
        <v>kg</v>
      </c>
      <c r="Q184" s="18">
        <f>VLOOKUP(H184,'排出量原単位（AIJ-LCA）_電気設備抜粋_v102'!$A$2:$H$36,7,FALSE)</f>
        <v>1.9075775998252369</v>
      </c>
      <c r="R184" s="18">
        <f>VLOOKUP(H184,'排出量原単位（AIJ-LCA）_電気設備抜粋_v102'!$A$2:$H$36,8,FALSE)</f>
        <v>2.115581424506888</v>
      </c>
      <c r="S184" s="5"/>
      <c r="T184" s="12"/>
      <c r="U184" s="12">
        <v>0</v>
      </c>
      <c r="V184" s="41">
        <v>15</v>
      </c>
      <c r="W184" s="42">
        <v>1.036</v>
      </c>
      <c r="X184" s="43">
        <v>0</v>
      </c>
      <c r="Y184" s="49" t="s">
        <v>300</v>
      </c>
      <c r="Z184" s="42" t="s">
        <v>579</v>
      </c>
      <c r="AA184" s="51" t="s">
        <v>691</v>
      </c>
      <c r="AB184" s="27"/>
      <c r="AC184" s="33"/>
    </row>
    <row r="185" spans="1:29" ht="19.5" customHeight="1" x14ac:dyDescent="0.2">
      <c r="A185" s="11">
        <v>6011504001</v>
      </c>
      <c r="B185" s="6" t="s">
        <v>157</v>
      </c>
      <c r="C185" s="6">
        <v>1</v>
      </c>
      <c r="D185" s="5" t="s">
        <v>193</v>
      </c>
      <c r="E185" s="5" t="s">
        <v>383</v>
      </c>
      <c r="F185" s="5" t="s">
        <v>384</v>
      </c>
      <c r="G185" s="5" t="s">
        <v>385</v>
      </c>
      <c r="H185" s="23">
        <v>333</v>
      </c>
      <c r="I185" s="326">
        <f>INT(VLOOKUP(H185,'排出量原単位（AIJ-LCA）_電気設備抜粋_v102'!$A$2:$F$36,2,FALSE)/10000)</f>
        <v>341</v>
      </c>
      <c r="J185" s="333">
        <f>VLOOKUP(H185,'排出量原単位（AIJ-LCA）_電気設備抜粋_v102'!$A$2:$F$36,2,FALSE)-I185*10000</f>
        <v>1099</v>
      </c>
      <c r="K185" s="11" t="str">
        <f>VLOOKUP(H185,'排出量原単位（AIJ-LCA）_電気設備抜粋_v102'!$A$2:$F$36,3,FALSE)</f>
        <v>その他の電気通信機器</v>
      </c>
      <c r="L185" s="18">
        <f>VLOOKUP(H185,'排出量原単位（AIJ-LCA）_電気設備抜粋_v102'!$A$2:$F$36,4,FALSE)</f>
        <v>7.4968141279907012</v>
      </c>
      <c r="M185" s="18">
        <f>VLOOKUP(H185,'排出量原単位（AIJ-LCA）_電気設備抜粋_v102'!$A$2:$F$36,5,FALSE)</f>
        <v>8.3142728838978606</v>
      </c>
      <c r="N185" s="5"/>
      <c r="O185" s="5"/>
      <c r="P185" s="5" t="str">
        <f>VLOOKUP(H185,'排出量原単位（AIJ-LCA）_電気設備抜粋_v102'!$A$2:$F$36,6,FALSE)</f>
        <v>kg</v>
      </c>
      <c r="Q185" s="18">
        <f>VLOOKUP(H185,'排出量原単位（AIJ-LCA）_電気設備抜粋_v102'!$A$2:$H$36,7,FALSE)</f>
        <v>1.9075775998252369</v>
      </c>
      <c r="R185" s="18">
        <f>VLOOKUP(H185,'排出量原単位（AIJ-LCA）_電気設備抜粋_v102'!$A$2:$H$36,8,FALSE)</f>
        <v>2.115581424506888</v>
      </c>
      <c r="S185" s="5"/>
      <c r="T185" s="12"/>
      <c r="U185" s="12">
        <v>0</v>
      </c>
      <c r="V185" s="41">
        <v>15</v>
      </c>
      <c r="W185" s="42">
        <v>1.381</v>
      </c>
      <c r="X185" s="43">
        <v>0</v>
      </c>
      <c r="Y185" s="49" t="s">
        <v>328</v>
      </c>
      <c r="Z185" s="42" t="s">
        <v>580</v>
      </c>
      <c r="AA185" s="51" t="s">
        <v>693</v>
      </c>
      <c r="AB185" s="27"/>
      <c r="AC185" s="33"/>
    </row>
    <row r="186" spans="1:29" ht="19.5" customHeight="1" x14ac:dyDescent="0.2">
      <c r="A186" s="11">
        <v>6011602001</v>
      </c>
      <c r="B186" s="6" t="s">
        <v>157</v>
      </c>
      <c r="C186" s="6">
        <v>1</v>
      </c>
      <c r="D186" s="5" t="s">
        <v>194</v>
      </c>
      <c r="E186" s="5" t="s">
        <v>195</v>
      </c>
      <c r="F186" s="5"/>
      <c r="G186" s="5" t="s">
        <v>243</v>
      </c>
      <c r="H186" s="23">
        <v>333</v>
      </c>
      <c r="I186" s="326">
        <f>INT(VLOOKUP(H186,'排出量原単位（AIJ-LCA）_電気設備抜粋_v102'!$A$2:$F$36,2,FALSE)/10000)</f>
        <v>341</v>
      </c>
      <c r="J186" s="333">
        <f>VLOOKUP(H186,'排出量原単位（AIJ-LCA）_電気設備抜粋_v102'!$A$2:$F$36,2,FALSE)-I186*10000</f>
        <v>1099</v>
      </c>
      <c r="K186" s="11" t="str">
        <f>VLOOKUP(H186,'排出量原単位（AIJ-LCA）_電気設備抜粋_v102'!$A$2:$F$36,3,FALSE)</f>
        <v>その他の電気通信機器</v>
      </c>
      <c r="L186" s="18">
        <f>VLOOKUP(H186,'排出量原単位（AIJ-LCA）_電気設備抜粋_v102'!$A$2:$F$36,4,FALSE)</f>
        <v>7.4968141279907012</v>
      </c>
      <c r="M186" s="18">
        <f>VLOOKUP(H186,'排出量原単位（AIJ-LCA）_電気設備抜粋_v102'!$A$2:$F$36,5,FALSE)</f>
        <v>8.3142728838978606</v>
      </c>
      <c r="N186" s="5"/>
      <c r="O186" s="5"/>
      <c r="P186" s="5" t="str">
        <f>VLOOKUP(H186,'排出量原単位（AIJ-LCA）_電気設備抜粋_v102'!$A$2:$F$36,6,FALSE)</f>
        <v>kg</v>
      </c>
      <c r="Q186" s="18">
        <f>VLOOKUP(H186,'排出量原単位（AIJ-LCA）_電気設備抜粋_v102'!$A$2:$H$36,7,FALSE)</f>
        <v>1.9075775998252369</v>
      </c>
      <c r="R186" s="18">
        <f>VLOOKUP(H186,'排出量原単位（AIJ-LCA）_電気設備抜粋_v102'!$A$2:$H$36,8,FALSE)</f>
        <v>2.115581424506888</v>
      </c>
      <c r="S186" s="5" t="s">
        <v>463</v>
      </c>
      <c r="T186" s="12"/>
      <c r="U186" s="12">
        <v>0.02</v>
      </c>
      <c r="V186" s="41">
        <v>25</v>
      </c>
      <c r="W186" s="42">
        <v>1.206</v>
      </c>
      <c r="X186" s="43">
        <v>1.1299999999999999E-2</v>
      </c>
      <c r="Y186" s="49" t="s">
        <v>300</v>
      </c>
      <c r="Z186" s="42" t="s">
        <v>581</v>
      </c>
      <c r="AA186" s="51" t="s">
        <v>691</v>
      </c>
      <c r="AB186" s="27"/>
      <c r="AC186" s="33"/>
    </row>
    <row r="187" spans="1:29" ht="19.5" customHeight="1" x14ac:dyDescent="0.2">
      <c r="A187" s="11">
        <v>6011603001</v>
      </c>
      <c r="B187" s="6" t="s">
        <v>157</v>
      </c>
      <c r="C187" s="6">
        <v>1</v>
      </c>
      <c r="D187" s="5" t="s">
        <v>194</v>
      </c>
      <c r="E187" s="5" t="s">
        <v>387</v>
      </c>
      <c r="F187" s="5"/>
      <c r="G187" s="5" t="s">
        <v>386</v>
      </c>
      <c r="H187" s="23">
        <v>333</v>
      </c>
      <c r="I187" s="326">
        <f>INT(VLOOKUP(H187,'排出量原単位（AIJ-LCA）_電気設備抜粋_v102'!$A$2:$F$36,2,FALSE)/10000)</f>
        <v>341</v>
      </c>
      <c r="J187" s="333">
        <f>VLOOKUP(H187,'排出量原単位（AIJ-LCA）_電気設備抜粋_v102'!$A$2:$F$36,2,FALSE)-I187*10000</f>
        <v>1099</v>
      </c>
      <c r="K187" s="11" t="str">
        <f>VLOOKUP(H187,'排出量原単位（AIJ-LCA）_電気設備抜粋_v102'!$A$2:$F$36,3,FALSE)</f>
        <v>その他の電気通信機器</v>
      </c>
      <c r="L187" s="18">
        <f>VLOOKUP(H187,'排出量原単位（AIJ-LCA）_電気設備抜粋_v102'!$A$2:$F$36,4,FALSE)</f>
        <v>7.4968141279907012</v>
      </c>
      <c r="M187" s="18">
        <f>VLOOKUP(H187,'排出量原単位（AIJ-LCA）_電気設備抜粋_v102'!$A$2:$F$36,5,FALSE)</f>
        <v>8.3142728838978606</v>
      </c>
      <c r="N187" s="5"/>
      <c r="O187" s="5"/>
      <c r="P187" s="5" t="str">
        <f>VLOOKUP(H187,'排出量原単位（AIJ-LCA）_電気設備抜粋_v102'!$A$2:$F$36,6,FALSE)</f>
        <v>kg</v>
      </c>
      <c r="Q187" s="18">
        <f>VLOOKUP(H187,'排出量原単位（AIJ-LCA）_電気設備抜粋_v102'!$A$2:$H$36,7,FALSE)</f>
        <v>1.9075775998252369</v>
      </c>
      <c r="R187" s="18">
        <f>VLOOKUP(H187,'排出量原単位（AIJ-LCA）_電気設備抜粋_v102'!$A$2:$H$36,8,FALSE)</f>
        <v>2.115581424506888</v>
      </c>
      <c r="S187" s="5" t="s">
        <v>463</v>
      </c>
      <c r="T187" s="12"/>
      <c r="U187" s="12">
        <v>0.02</v>
      </c>
      <c r="V187" s="41">
        <v>25</v>
      </c>
      <c r="W187" s="42">
        <v>1.3340000000000001</v>
      </c>
      <c r="X187" s="43">
        <v>0</v>
      </c>
      <c r="Y187" s="49" t="s">
        <v>300</v>
      </c>
      <c r="Z187" s="42" t="s">
        <v>582</v>
      </c>
      <c r="AA187" s="51" t="s">
        <v>691</v>
      </c>
      <c r="AB187" s="27"/>
      <c r="AC187" s="33"/>
    </row>
    <row r="188" spans="1:29" ht="19.5" customHeight="1" x14ac:dyDescent="0.2">
      <c r="A188" s="11">
        <v>6011604001</v>
      </c>
      <c r="B188" s="6" t="s">
        <v>157</v>
      </c>
      <c r="C188" s="6">
        <v>1</v>
      </c>
      <c r="D188" s="5" t="s">
        <v>194</v>
      </c>
      <c r="E188" s="5" t="s">
        <v>196</v>
      </c>
      <c r="F188" s="5"/>
      <c r="G188" s="5" t="s">
        <v>244</v>
      </c>
      <c r="H188" s="23">
        <v>333</v>
      </c>
      <c r="I188" s="326">
        <f>INT(VLOOKUP(H188,'排出量原単位（AIJ-LCA）_電気設備抜粋_v102'!$A$2:$F$36,2,FALSE)/10000)</f>
        <v>341</v>
      </c>
      <c r="J188" s="333">
        <f>VLOOKUP(H188,'排出量原単位（AIJ-LCA）_電気設備抜粋_v102'!$A$2:$F$36,2,FALSE)-I188*10000</f>
        <v>1099</v>
      </c>
      <c r="K188" s="11" t="str">
        <f>VLOOKUP(H188,'排出量原単位（AIJ-LCA）_電気設備抜粋_v102'!$A$2:$F$36,3,FALSE)</f>
        <v>その他の電気通信機器</v>
      </c>
      <c r="L188" s="18">
        <f>VLOOKUP(H188,'排出量原単位（AIJ-LCA）_電気設備抜粋_v102'!$A$2:$F$36,4,FALSE)</f>
        <v>7.4968141279907012</v>
      </c>
      <c r="M188" s="18">
        <f>VLOOKUP(H188,'排出量原単位（AIJ-LCA）_電気設備抜粋_v102'!$A$2:$F$36,5,FALSE)</f>
        <v>8.3142728838978606</v>
      </c>
      <c r="N188" s="5"/>
      <c r="O188" s="5"/>
      <c r="P188" s="5" t="str">
        <f>VLOOKUP(H188,'排出量原単位（AIJ-LCA）_電気設備抜粋_v102'!$A$2:$F$36,6,FALSE)</f>
        <v>kg</v>
      </c>
      <c r="Q188" s="18">
        <f>VLOOKUP(H188,'排出量原単位（AIJ-LCA）_電気設備抜粋_v102'!$A$2:$H$36,7,FALSE)</f>
        <v>1.9075775998252369</v>
      </c>
      <c r="R188" s="18">
        <f>VLOOKUP(H188,'排出量原単位（AIJ-LCA）_電気設備抜粋_v102'!$A$2:$H$36,8,FALSE)</f>
        <v>2.115581424506888</v>
      </c>
      <c r="S188" s="5" t="s">
        <v>464</v>
      </c>
      <c r="T188" s="12"/>
      <c r="U188" s="12">
        <v>0.02</v>
      </c>
      <c r="V188" s="41">
        <v>25</v>
      </c>
      <c r="W188" s="42">
        <v>1.1950000000000001</v>
      </c>
      <c r="X188" s="43">
        <v>0</v>
      </c>
      <c r="Y188" s="49" t="s">
        <v>300</v>
      </c>
      <c r="Z188" s="42" t="s">
        <v>583</v>
      </c>
      <c r="AA188" s="51" t="s">
        <v>691</v>
      </c>
      <c r="AB188" s="27"/>
      <c r="AC188" s="33"/>
    </row>
    <row r="189" spans="1:29" ht="19.5" customHeight="1" x14ac:dyDescent="0.2">
      <c r="A189" s="11">
        <v>6011605001</v>
      </c>
      <c r="B189" s="6" t="s">
        <v>157</v>
      </c>
      <c r="C189" s="6">
        <v>1</v>
      </c>
      <c r="D189" s="5" t="s">
        <v>194</v>
      </c>
      <c r="E189" s="5" t="s">
        <v>389</v>
      </c>
      <c r="F189" s="5"/>
      <c r="G189" s="5" t="s">
        <v>388</v>
      </c>
      <c r="H189" s="23">
        <v>333</v>
      </c>
      <c r="I189" s="326">
        <f>INT(VLOOKUP(H189,'排出量原単位（AIJ-LCA）_電気設備抜粋_v102'!$A$2:$F$36,2,FALSE)/10000)</f>
        <v>341</v>
      </c>
      <c r="J189" s="333">
        <f>VLOOKUP(H189,'排出量原単位（AIJ-LCA）_電気設備抜粋_v102'!$A$2:$F$36,2,FALSE)-I189*10000</f>
        <v>1099</v>
      </c>
      <c r="K189" s="11" t="str">
        <f>VLOOKUP(H189,'排出量原単位（AIJ-LCA）_電気設備抜粋_v102'!$A$2:$F$36,3,FALSE)</f>
        <v>その他の電気通信機器</v>
      </c>
      <c r="L189" s="18">
        <f>VLOOKUP(H189,'排出量原単位（AIJ-LCA）_電気設備抜粋_v102'!$A$2:$F$36,4,FALSE)</f>
        <v>7.4968141279907012</v>
      </c>
      <c r="M189" s="18">
        <f>VLOOKUP(H189,'排出量原単位（AIJ-LCA）_電気設備抜粋_v102'!$A$2:$F$36,5,FALSE)</f>
        <v>8.3142728838978606</v>
      </c>
      <c r="N189" s="5"/>
      <c r="O189" s="5"/>
      <c r="P189" s="5" t="str">
        <f>VLOOKUP(H189,'排出量原単位（AIJ-LCA）_電気設備抜粋_v102'!$A$2:$F$36,6,FALSE)</f>
        <v>kg</v>
      </c>
      <c r="Q189" s="18">
        <f>VLOOKUP(H189,'排出量原単位（AIJ-LCA）_電気設備抜粋_v102'!$A$2:$H$36,7,FALSE)</f>
        <v>1.9075775998252369</v>
      </c>
      <c r="R189" s="18">
        <f>VLOOKUP(H189,'排出量原単位（AIJ-LCA）_電気設備抜粋_v102'!$A$2:$H$36,8,FALSE)</f>
        <v>2.115581424506888</v>
      </c>
      <c r="S189" s="5" t="s">
        <v>464</v>
      </c>
      <c r="T189" s="12"/>
      <c r="U189" s="12">
        <v>0.02</v>
      </c>
      <c r="V189" s="41">
        <v>25</v>
      </c>
      <c r="W189" s="42">
        <v>1.2170000000000001</v>
      </c>
      <c r="X189" s="43">
        <v>0</v>
      </c>
      <c r="Y189" s="49" t="s">
        <v>300</v>
      </c>
      <c r="Z189" s="42" t="s">
        <v>584</v>
      </c>
      <c r="AA189" s="51" t="s">
        <v>691</v>
      </c>
      <c r="AB189" s="27"/>
      <c r="AC189" s="33"/>
    </row>
    <row r="190" spans="1:29" ht="19.5" customHeight="1" x14ac:dyDescent="0.2">
      <c r="A190" s="11">
        <v>6011606001</v>
      </c>
      <c r="B190" s="6" t="s">
        <v>157</v>
      </c>
      <c r="C190" s="6">
        <v>1</v>
      </c>
      <c r="D190" s="5" t="s">
        <v>194</v>
      </c>
      <c r="E190" s="5" t="s">
        <v>277</v>
      </c>
      <c r="F190" s="5"/>
      <c r="G190" s="5" t="s">
        <v>282</v>
      </c>
      <c r="H190" s="23">
        <v>333</v>
      </c>
      <c r="I190" s="326">
        <f>INT(VLOOKUP(H190,'排出量原単位（AIJ-LCA）_電気設備抜粋_v102'!$A$2:$F$36,2,FALSE)/10000)</f>
        <v>341</v>
      </c>
      <c r="J190" s="333">
        <f>VLOOKUP(H190,'排出量原単位（AIJ-LCA）_電気設備抜粋_v102'!$A$2:$F$36,2,FALSE)-I190*10000</f>
        <v>1099</v>
      </c>
      <c r="K190" s="11" t="str">
        <f>VLOOKUP(H190,'排出量原単位（AIJ-LCA）_電気設備抜粋_v102'!$A$2:$F$36,3,FALSE)</f>
        <v>その他の電気通信機器</v>
      </c>
      <c r="L190" s="18">
        <f>VLOOKUP(H190,'排出量原単位（AIJ-LCA）_電気設備抜粋_v102'!$A$2:$F$36,4,FALSE)</f>
        <v>7.4968141279907012</v>
      </c>
      <c r="M190" s="18">
        <f>VLOOKUP(H190,'排出量原単位（AIJ-LCA）_電気設備抜粋_v102'!$A$2:$F$36,5,FALSE)</f>
        <v>8.3142728838978606</v>
      </c>
      <c r="N190" s="5"/>
      <c r="O190" s="5"/>
      <c r="P190" s="5" t="str">
        <f>VLOOKUP(H190,'排出量原単位（AIJ-LCA）_電気設備抜粋_v102'!$A$2:$F$36,6,FALSE)</f>
        <v>kg</v>
      </c>
      <c r="Q190" s="18">
        <f>VLOOKUP(H190,'排出量原単位（AIJ-LCA）_電気設備抜粋_v102'!$A$2:$H$36,7,FALSE)</f>
        <v>1.9075775998252369</v>
      </c>
      <c r="R190" s="18">
        <f>VLOOKUP(H190,'排出量原単位（AIJ-LCA）_電気設備抜粋_v102'!$A$2:$H$36,8,FALSE)</f>
        <v>2.115581424506888</v>
      </c>
      <c r="S190" s="5" t="s">
        <v>464</v>
      </c>
      <c r="T190" s="12"/>
      <c r="U190" s="12">
        <v>0.02</v>
      </c>
      <c r="V190" s="41">
        <v>20</v>
      </c>
      <c r="W190" s="42">
        <v>1.1839999999999999</v>
      </c>
      <c r="X190" s="43">
        <v>0</v>
      </c>
      <c r="Y190" s="49" t="s">
        <v>300</v>
      </c>
      <c r="Z190" s="42" t="s">
        <v>585</v>
      </c>
      <c r="AA190" s="51" t="s">
        <v>691</v>
      </c>
      <c r="AB190" s="27"/>
      <c r="AC190" s="33"/>
    </row>
    <row r="191" spans="1:29" ht="19.5" customHeight="1" x14ac:dyDescent="0.2">
      <c r="A191" s="11">
        <v>6011607001</v>
      </c>
      <c r="B191" s="6" t="s">
        <v>157</v>
      </c>
      <c r="C191" s="6">
        <v>1</v>
      </c>
      <c r="D191" s="5" t="s">
        <v>194</v>
      </c>
      <c r="E191" s="5" t="s">
        <v>391</v>
      </c>
      <c r="F191" s="5"/>
      <c r="G191" s="5" t="s">
        <v>390</v>
      </c>
      <c r="H191" s="23">
        <v>333</v>
      </c>
      <c r="I191" s="326">
        <f>INT(VLOOKUP(H191,'排出量原単位（AIJ-LCA）_電気設備抜粋_v102'!$A$2:$F$36,2,FALSE)/10000)</f>
        <v>341</v>
      </c>
      <c r="J191" s="333">
        <f>VLOOKUP(H191,'排出量原単位（AIJ-LCA）_電気設備抜粋_v102'!$A$2:$F$36,2,FALSE)-I191*10000</f>
        <v>1099</v>
      </c>
      <c r="K191" s="11" t="str">
        <f>VLOOKUP(H191,'排出量原単位（AIJ-LCA）_電気設備抜粋_v102'!$A$2:$F$36,3,FALSE)</f>
        <v>その他の電気通信機器</v>
      </c>
      <c r="L191" s="18">
        <f>VLOOKUP(H191,'排出量原単位（AIJ-LCA）_電気設備抜粋_v102'!$A$2:$F$36,4,FALSE)</f>
        <v>7.4968141279907012</v>
      </c>
      <c r="M191" s="18">
        <f>VLOOKUP(H191,'排出量原単位（AIJ-LCA）_電気設備抜粋_v102'!$A$2:$F$36,5,FALSE)</f>
        <v>8.3142728838978606</v>
      </c>
      <c r="N191" s="5"/>
      <c r="O191" s="5"/>
      <c r="P191" s="5" t="str">
        <f>VLOOKUP(H191,'排出量原単位（AIJ-LCA）_電気設備抜粋_v102'!$A$2:$F$36,6,FALSE)</f>
        <v>kg</v>
      </c>
      <c r="Q191" s="18">
        <f>VLOOKUP(H191,'排出量原単位（AIJ-LCA）_電気設備抜粋_v102'!$A$2:$H$36,7,FALSE)</f>
        <v>1.9075775998252369</v>
      </c>
      <c r="R191" s="18">
        <f>VLOOKUP(H191,'排出量原単位（AIJ-LCA）_電気設備抜粋_v102'!$A$2:$H$36,8,FALSE)</f>
        <v>2.115581424506888</v>
      </c>
      <c r="S191" s="5" t="s">
        <v>464</v>
      </c>
      <c r="T191" s="12"/>
      <c r="U191" s="12">
        <v>0.02</v>
      </c>
      <c r="V191" s="41">
        <v>25</v>
      </c>
      <c r="W191" s="42">
        <v>1.2170000000000001</v>
      </c>
      <c r="X191" s="43">
        <v>0</v>
      </c>
      <c r="Y191" s="49" t="s">
        <v>300</v>
      </c>
      <c r="Z191" s="42" t="s">
        <v>584</v>
      </c>
      <c r="AA191" s="51" t="s">
        <v>691</v>
      </c>
      <c r="AB191" s="27"/>
      <c r="AC191" s="33"/>
    </row>
    <row r="192" spans="1:29" ht="19.5" customHeight="1" x14ac:dyDescent="0.2">
      <c r="A192" s="11">
        <v>6011702001</v>
      </c>
      <c r="B192" s="6" t="s">
        <v>157</v>
      </c>
      <c r="C192" s="6">
        <v>1</v>
      </c>
      <c r="D192" s="5" t="s">
        <v>197</v>
      </c>
      <c r="E192" s="5" t="s">
        <v>504</v>
      </c>
      <c r="F192" s="5"/>
      <c r="G192" s="5" t="s">
        <v>393</v>
      </c>
      <c r="H192" s="23">
        <v>333</v>
      </c>
      <c r="I192" s="326">
        <f>INT(VLOOKUP(H192,'排出量原単位（AIJ-LCA）_電気設備抜粋_v102'!$A$2:$F$36,2,FALSE)/10000)</f>
        <v>341</v>
      </c>
      <c r="J192" s="333">
        <f>VLOOKUP(H192,'排出量原単位（AIJ-LCA）_電気設備抜粋_v102'!$A$2:$F$36,2,FALSE)-I192*10000</f>
        <v>1099</v>
      </c>
      <c r="K192" s="11" t="str">
        <f>VLOOKUP(H192,'排出量原単位（AIJ-LCA）_電気設備抜粋_v102'!$A$2:$F$36,3,FALSE)</f>
        <v>その他の電気通信機器</v>
      </c>
      <c r="L192" s="18">
        <f>VLOOKUP(H192,'排出量原単位（AIJ-LCA）_電気設備抜粋_v102'!$A$2:$F$36,4,FALSE)</f>
        <v>7.4968141279907012</v>
      </c>
      <c r="M192" s="18">
        <f>VLOOKUP(H192,'排出量原単位（AIJ-LCA）_電気設備抜粋_v102'!$A$2:$F$36,5,FALSE)</f>
        <v>8.3142728838978606</v>
      </c>
      <c r="N192" s="5"/>
      <c r="O192" s="5"/>
      <c r="P192" s="5" t="str">
        <f>VLOOKUP(H192,'排出量原単位（AIJ-LCA）_電気設備抜粋_v102'!$A$2:$F$36,6,FALSE)</f>
        <v>kg</v>
      </c>
      <c r="Q192" s="18">
        <f>VLOOKUP(H192,'排出量原単位（AIJ-LCA）_電気設備抜粋_v102'!$A$2:$H$36,7,FALSE)</f>
        <v>1.9075775998252369</v>
      </c>
      <c r="R192" s="18">
        <f>VLOOKUP(H192,'排出量原単位（AIJ-LCA）_電気設備抜粋_v102'!$A$2:$H$36,8,FALSE)</f>
        <v>2.115581424506888</v>
      </c>
      <c r="S192" s="5" t="s">
        <v>464</v>
      </c>
      <c r="T192" s="12"/>
      <c r="U192" s="12">
        <v>0.02</v>
      </c>
      <c r="V192" s="41">
        <v>25</v>
      </c>
      <c r="W192" s="42">
        <v>1.2749999999999999</v>
      </c>
      <c r="X192" s="43">
        <v>2.4E-2</v>
      </c>
      <c r="Y192" s="49" t="s">
        <v>300</v>
      </c>
      <c r="Z192" s="42" t="s">
        <v>586</v>
      </c>
      <c r="AA192" s="51"/>
      <c r="AB192" s="27"/>
      <c r="AC192" s="33"/>
    </row>
    <row r="193" spans="1:29" ht="19.5" customHeight="1" x14ac:dyDescent="0.2">
      <c r="A193" s="11">
        <v>6011703001</v>
      </c>
      <c r="B193" s="6" t="s">
        <v>157</v>
      </c>
      <c r="C193" s="6">
        <v>1</v>
      </c>
      <c r="D193" s="5" t="s">
        <v>197</v>
      </c>
      <c r="E193" s="5" t="s">
        <v>392</v>
      </c>
      <c r="F193" s="5"/>
      <c r="G193" s="5" t="s">
        <v>393</v>
      </c>
      <c r="H193" s="23">
        <v>333</v>
      </c>
      <c r="I193" s="326">
        <f>INT(VLOOKUP(H193,'排出量原単位（AIJ-LCA）_電気設備抜粋_v102'!$A$2:$F$36,2,FALSE)/10000)</f>
        <v>341</v>
      </c>
      <c r="J193" s="333">
        <f>VLOOKUP(H193,'排出量原単位（AIJ-LCA）_電気設備抜粋_v102'!$A$2:$F$36,2,FALSE)-I193*10000</f>
        <v>1099</v>
      </c>
      <c r="K193" s="11" t="str">
        <f>VLOOKUP(H193,'排出量原単位（AIJ-LCA）_電気設備抜粋_v102'!$A$2:$F$36,3,FALSE)</f>
        <v>その他の電気通信機器</v>
      </c>
      <c r="L193" s="18">
        <f>VLOOKUP(H193,'排出量原単位（AIJ-LCA）_電気設備抜粋_v102'!$A$2:$F$36,4,FALSE)</f>
        <v>7.4968141279907012</v>
      </c>
      <c r="M193" s="18">
        <f>VLOOKUP(H193,'排出量原単位（AIJ-LCA）_電気設備抜粋_v102'!$A$2:$F$36,5,FALSE)</f>
        <v>8.3142728838978606</v>
      </c>
      <c r="N193" s="5"/>
      <c r="O193" s="5"/>
      <c r="P193" s="5" t="str">
        <f>VLOOKUP(H193,'排出量原単位（AIJ-LCA）_電気設備抜粋_v102'!$A$2:$F$36,6,FALSE)</f>
        <v>kg</v>
      </c>
      <c r="Q193" s="18">
        <f>VLOOKUP(H193,'排出量原単位（AIJ-LCA）_電気設備抜粋_v102'!$A$2:$H$36,7,FALSE)</f>
        <v>1.9075775998252369</v>
      </c>
      <c r="R193" s="18">
        <f>VLOOKUP(H193,'排出量原単位（AIJ-LCA）_電気設備抜粋_v102'!$A$2:$H$36,8,FALSE)</f>
        <v>2.115581424506888</v>
      </c>
      <c r="S193" s="5" t="s">
        <v>464</v>
      </c>
      <c r="T193" s="12"/>
      <c r="U193" s="12">
        <v>0.02</v>
      </c>
      <c r="V193" s="41">
        <v>25</v>
      </c>
      <c r="W193" s="42">
        <v>1.2929999999999999</v>
      </c>
      <c r="X193" s="43">
        <v>0</v>
      </c>
      <c r="Y193" s="49" t="s">
        <v>300</v>
      </c>
      <c r="Z193" s="42" t="s">
        <v>587</v>
      </c>
      <c r="AA193" s="51" t="s">
        <v>691</v>
      </c>
      <c r="AB193" s="27"/>
      <c r="AC193" s="33"/>
    </row>
    <row r="194" spans="1:29" ht="19.5" customHeight="1" x14ac:dyDescent="0.2">
      <c r="A194" s="11">
        <v>6011802001</v>
      </c>
      <c r="B194" s="6" t="s">
        <v>157</v>
      </c>
      <c r="C194" s="6">
        <v>1</v>
      </c>
      <c r="D194" s="5" t="s">
        <v>198</v>
      </c>
      <c r="E194" s="5" t="s">
        <v>199</v>
      </c>
      <c r="F194" s="5" t="s">
        <v>394</v>
      </c>
      <c r="G194" s="5" t="s">
        <v>245</v>
      </c>
      <c r="H194" s="23">
        <v>333</v>
      </c>
      <c r="I194" s="326">
        <f>INT(VLOOKUP(H194,'排出量原単位（AIJ-LCA）_電気設備抜粋_v102'!$A$2:$F$36,2,FALSE)/10000)</f>
        <v>341</v>
      </c>
      <c r="J194" s="333">
        <f>VLOOKUP(H194,'排出量原単位（AIJ-LCA）_電気設備抜粋_v102'!$A$2:$F$36,2,FALSE)-I194*10000</f>
        <v>1099</v>
      </c>
      <c r="K194" s="11" t="str">
        <f>VLOOKUP(H194,'排出量原単位（AIJ-LCA）_電気設備抜粋_v102'!$A$2:$F$36,3,FALSE)</f>
        <v>その他の電気通信機器</v>
      </c>
      <c r="L194" s="18">
        <f>VLOOKUP(H194,'排出量原単位（AIJ-LCA）_電気設備抜粋_v102'!$A$2:$F$36,4,FALSE)</f>
        <v>7.4968141279907012</v>
      </c>
      <c r="M194" s="18">
        <f>VLOOKUP(H194,'排出量原単位（AIJ-LCA）_電気設備抜粋_v102'!$A$2:$F$36,5,FALSE)</f>
        <v>8.3142728838978606</v>
      </c>
      <c r="N194" s="5"/>
      <c r="O194" s="5"/>
      <c r="P194" s="5" t="str">
        <f>VLOOKUP(H194,'排出量原単位（AIJ-LCA）_電気設備抜粋_v102'!$A$2:$F$36,6,FALSE)</f>
        <v>kg</v>
      </c>
      <c r="Q194" s="18">
        <f>VLOOKUP(H194,'排出量原単位（AIJ-LCA）_電気設備抜粋_v102'!$A$2:$H$36,7,FALSE)</f>
        <v>1.9075775998252369</v>
      </c>
      <c r="R194" s="18">
        <f>VLOOKUP(H194,'排出量原単位（AIJ-LCA）_電気設備抜粋_v102'!$A$2:$H$36,8,FALSE)</f>
        <v>2.115581424506888</v>
      </c>
      <c r="S194" s="5"/>
      <c r="T194" s="12"/>
      <c r="U194" s="12">
        <v>0.02</v>
      </c>
      <c r="V194" s="41">
        <v>20</v>
      </c>
      <c r="W194" s="42">
        <v>1.0309999999999999</v>
      </c>
      <c r="X194" s="43">
        <v>2.3E-2</v>
      </c>
      <c r="Y194" s="49" t="s">
        <v>300</v>
      </c>
      <c r="Z194" s="42" t="s">
        <v>588</v>
      </c>
      <c r="AA194" s="51" t="s">
        <v>691</v>
      </c>
      <c r="AB194" s="27"/>
      <c r="AC194" s="33"/>
    </row>
    <row r="195" spans="1:29" ht="19.5" customHeight="1" x14ac:dyDescent="0.2">
      <c r="A195" s="11">
        <v>6011802002</v>
      </c>
      <c r="B195" s="6" t="s">
        <v>157</v>
      </c>
      <c r="C195" s="6">
        <v>1</v>
      </c>
      <c r="D195" s="5" t="s">
        <v>198</v>
      </c>
      <c r="E195" s="5" t="s">
        <v>199</v>
      </c>
      <c r="F195" s="5" t="s">
        <v>173</v>
      </c>
      <c r="G195" s="5" t="s">
        <v>245</v>
      </c>
      <c r="H195" s="23">
        <v>333</v>
      </c>
      <c r="I195" s="326">
        <f>INT(VLOOKUP(H195,'排出量原単位（AIJ-LCA）_電気設備抜粋_v102'!$A$2:$F$36,2,FALSE)/10000)</f>
        <v>341</v>
      </c>
      <c r="J195" s="333">
        <f>VLOOKUP(H195,'排出量原単位（AIJ-LCA）_電気設備抜粋_v102'!$A$2:$F$36,2,FALSE)-I195*10000</f>
        <v>1099</v>
      </c>
      <c r="K195" s="11" t="str">
        <f>VLOOKUP(H195,'排出量原単位（AIJ-LCA）_電気設備抜粋_v102'!$A$2:$F$36,3,FALSE)</f>
        <v>その他の電気通信機器</v>
      </c>
      <c r="L195" s="18">
        <f>VLOOKUP(H195,'排出量原単位（AIJ-LCA）_電気設備抜粋_v102'!$A$2:$F$36,4,FALSE)</f>
        <v>7.4968141279907012</v>
      </c>
      <c r="M195" s="18">
        <f>VLOOKUP(H195,'排出量原単位（AIJ-LCA）_電気設備抜粋_v102'!$A$2:$F$36,5,FALSE)</f>
        <v>8.3142728838978606</v>
      </c>
      <c r="N195" s="5"/>
      <c r="O195" s="5"/>
      <c r="P195" s="5" t="str">
        <f>VLOOKUP(H195,'排出量原単位（AIJ-LCA）_電気設備抜粋_v102'!$A$2:$F$36,6,FALSE)</f>
        <v>kg</v>
      </c>
      <c r="Q195" s="18">
        <f>VLOOKUP(H195,'排出量原単位（AIJ-LCA）_電気設備抜粋_v102'!$A$2:$H$36,7,FALSE)</f>
        <v>1.9075775998252369</v>
      </c>
      <c r="R195" s="18">
        <f>VLOOKUP(H195,'排出量原単位（AIJ-LCA）_電気設備抜粋_v102'!$A$2:$H$36,8,FALSE)</f>
        <v>2.115581424506888</v>
      </c>
      <c r="S195" s="5"/>
      <c r="T195" s="12"/>
      <c r="U195" s="12">
        <v>0.02</v>
      </c>
      <c r="V195" s="41">
        <v>25</v>
      </c>
      <c r="W195" s="42">
        <v>1.276</v>
      </c>
      <c r="X195" s="43">
        <v>0</v>
      </c>
      <c r="Y195" s="49" t="s">
        <v>300</v>
      </c>
      <c r="Z195" s="42" t="s">
        <v>589</v>
      </c>
      <c r="AA195" s="51" t="s">
        <v>691</v>
      </c>
      <c r="AB195" s="27"/>
      <c r="AC195" s="33"/>
    </row>
    <row r="196" spans="1:29" ht="19.5" customHeight="1" x14ac:dyDescent="0.2">
      <c r="A196" s="11">
        <v>6011902001</v>
      </c>
      <c r="B196" s="6" t="s">
        <v>157</v>
      </c>
      <c r="C196" s="6">
        <v>1</v>
      </c>
      <c r="D196" s="5" t="s">
        <v>200</v>
      </c>
      <c r="E196" s="5" t="s">
        <v>201</v>
      </c>
      <c r="F196" s="5"/>
      <c r="G196" s="5" t="s">
        <v>246</v>
      </c>
      <c r="H196" s="23">
        <v>333</v>
      </c>
      <c r="I196" s="326">
        <f>INT(VLOOKUP(H196,'排出量原単位（AIJ-LCA）_電気設備抜粋_v102'!$A$2:$F$36,2,FALSE)/10000)</f>
        <v>341</v>
      </c>
      <c r="J196" s="333">
        <f>VLOOKUP(H196,'排出量原単位（AIJ-LCA）_電気設備抜粋_v102'!$A$2:$F$36,2,FALSE)-I196*10000</f>
        <v>1099</v>
      </c>
      <c r="K196" s="11" t="str">
        <f>VLOOKUP(H196,'排出量原単位（AIJ-LCA）_電気設備抜粋_v102'!$A$2:$F$36,3,FALSE)</f>
        <v>その他の電気通信機器</v>
      </c>
      <c r="L196" s="18">
        <f>VLOOKUP(H196,'排出量原単位（AIJ-LCA）_電気設備抜粋_v102'!$A$2:$F$36,4,FALSE)</f>
        <v>7.4968141279907012</v>
      </c>
      <c r="M196" s="18">
        <f>VLOOKUP(H196,'排出量原単位（AIJ-LCA）_電気設備抜粋_v102'!$A$2:$F$36,5,FALSE)</f>
        <v>8.3142728838978606</v>
      </c>
      <c r="N196" s="5"/>
      <c r="O196" s="5"/>
      <c r="P196" s="5" t="str">
        <f>VLOOKUP(H196,'排出量原単位（AIJ-LCA）_電気設備抜粋_v102'!$A$2:$F$36,6,FALSE)</f>
        <v>kg</v>
      </c>
      <c r="Q196" s="18">
        <f>VLOOKUP(H196,'排出量原単位（AIJ-LCA）_電気設備抜粋_v102'!$A$2:$H$36,7,FALSE)</f>
        <v>1.9075775998252369</v>
      </c>
      <c r="R196" s="18">
        <f>VLOOKUP(H196,'排出量原単位（AIJ-LCA）_電気設備抜粋_v102'!$A$2:$H$36,8,FALSE)</f>
        <v>2.115581424506888</v>
      </c>
      <c r="S196" s="5" t="s">
        <v>465</v>
      </c>
      <c r="T196" s="12"/>
      <c r="U196" s="12">
        <v>0.02</v>
      </c>
      <c r="V196" s="41">
        <v>25</v>
      </c>
      <c r="W196" s="42">
        <v>1.256</v>
      </c>
      <c r="X196" s="43">
        <v>3.2000000000000001E-2</v>
      </c>
      <c r="Y196" s="49" t="s">
        <v>300</v>
      </c>
      <c r="Z196" s="42" t="s">
        <v>590</v>
      </c>
      <c r="AA196" s="51" t="s">
        <v>691</v>
      </c>
      <c r="AB196" s="27"/>
      <c r="AC196" s="33"/>
    </row>
    <row r="197" spans="1:29" ht="19.5" customHeight="1" x14ac:dyDescent="0.2">
      <c r="A197" s="11">
        <v>6011904001</v>
      </c>
      <c r="B197" s="6" t="s">
        <v>157</v>
      </c>
      <c r="C197" s="6">
        <v>1</v>
      </c>
      <c r="D197" s="5" t="s">
        <v>200</v>
      </c>
      <c r="E197" s="5" t="s">
        <v>277</v>
      </c>
      <c r="F197" s="5"/>
      <c r="G197" s="5" t="s">
        <v>246</v>
      </c>
      <c r="H197" s="23">
        <v>333</v>
      </c>
      <c r="I197" s="326">
        <f>INT(VLOOKUP(H197,'排出量原単位（AIJ-LCA）_電気設備抜粋_v102'!$A$2:$F$36,2,FALSE)/10000)</f>
        <v>341</v>
      </c>
      <c r="J197" s="333">
        <f>VLOOKUP(H197,'排出量原単位（AIJ-LCA）_電気設備抜粋_v102'!$A$2:$F$36,2,FALSE)-I197*10000</f>
        <v>1099</v>
      </c>
      <c r="K197" s="11" t="str">
        <f>VLOOKUP(H197,'排出量原単位（AIJ-LCA）_電気設備抜粋_v102'!$A$2:$F$36,3,FALSE)</f>
        <v>その他の電気通信機器</v>
      </c>
      <c r="L197" s="18">
        <f>VLOOKUP(H197,'排出量原単位（AIJ-LCA）_電気設備抜粋_v102'!$A$2:$F$36,4,FALSE)</f>
        <v>7.4968141279907012</v>
      </c>
      <c r="M197" s="18">
        <f>VLOOKUP(H197,'排出量原単位（AIJ-LCA）_電気設備抜粋_v102'!$A$2:$F$36,5,FALSE)</f>
        <v>8.3142728838978606</v>
      </c>
      <c r="N197" s="5"/>
      <c r="O197" s="5"/>
      <c r="P197" s="5" t="str">
        <f>VLOOKUP(H197,'排出量原単位（AIJ-LCA）_電気設備抜粋_v102'!$A$2:$F$36,6,FALSE)</f>
        <v>kg</v>
      </c>
      <c r="Q197" s="18">
        <f>VLOOKUP(H197,'排出量原単位（AIJ-LCA）_電気設備抜粋_v102'!$A$2:$H$36,7,FALSE)</f>
        <v>1.9075775998252369</v>
      </c>
      <c r="R197" s="18">
        <f>VLOOKUP(H197,'排出量原単位（AIJ-LCA）_電気設備抜粋_v102'!$A$2:$H$36,8,FALSE)</f>
        <v>2.115581424506888</v>
      </c>
      <c r="S197" s="5" t="s">
        <v>465</v>
      </c>
      <c r="T197" s="12"/>
      <c r="U197" s="12">
        <v>0.02</v>
      </c>
      <c r="V197" s="41">
        <v>20</v>
      </c>
      <c r="W197" s="42">
        <v>1.36</v>
      </c>
      <c r="X197" s="43">
        <v>0</v>
      </c>
      <c r="Y197" s="49" t="s">
        <v>300</v>
      </c>
      <c r="Z197" s="42" t="s">
        <v>591</v>
      </c>
      <c r="AA197" s="51" t="s">
        <v>691</v>
      </c>
      <c r="AB197" s="27"/>
      <c r="AC197" s="33"/>
    </row>
    <row r="198" spans="1:29" ht="19.5" customHeight="1" x14ac:dyDescent="0.2">
      <c r="A198" s="11">
        <v>6011905001</v>
      </c>
      <c r="B198" s="6" t="s">
        <v>157</v>
      </c>
      <c r="C198" s="6">
        <v>1</v>
      </c>
      <c r="D198" s="5" t="s">
        <v>200</v>
      </c>
      <c r="E198" s="5" t="s">
        <v>212</v>
      </c>
      <c r="F198" s="5"/>
      <c r="G198" s="5" t="s">
        <v>395</v>
      </c>
      <c r="H198" s="23">
        <v>333</v>
      </c>
      <c r="I198" s="326">
        <f>INT(VLOOKUP(H198,'排出量原単位（AIJ-LCA）_電気設備抜粋_v102'!$A$2:$F$36,2,FALSE)/10000)</f>
        <v>341</v>
      </c>
      <c r="J198" s="333">
        <f>VLOOKUP(H198,'排出量原単位（AIJ-LCA）_電気設備抜粋_v102'!$A$2:$F$36,2,FALSE)-I198*10000</f>
        <v>1099</v>
      </c>
      <c r="K198" s="11" t="str">
        <f>VLOOKUP(H198,'排出量原単位（AIJ-LCA）_電気設備抜粋_v102'!$A$2:$F$36,3,FALSE)</f>
        <v>その他の電気通信機器</v>
      </c>
      <c r="L198" s="18">
        <f>VLOOKUP(H198,'排出量原単位（AIJ-LCA）_電気設備抜粋_v102'!$A$2:$F$36,4,FALSE)</f>
        <v>7.4968141279907012</v>
      </c>
      <c r="M198" s="18">
        <f>VLOOKUP(H198,'排出量原単位（AIJ-LCA）_電気設備抜粋_v102'!$A$2:$F$36,5,FALSE)</f>
        <v>8.3142728838978606</v>
      </c>
      <c r="N198" s="5"/>
      <c r="O198" s="5"/>
      <c r="P198" s="5" t="str">
        <f>VLOOKUP(H198,'排出量原単位（AIJ-LCA）_電気設備抜粋_v102'!$A$2:$F$36,6,FALSE)</f>
        <v>kg</v>
      </c>
      <c r="Q198" s="18">
        <f>VLOOKUP(H198,'排出量原単位（AIJ-LCA）_電気設備抜粋_v102'!$A$2:$H$36,7,FALSE)</f>
        <v>1.9075775998252369</v>
      </c>
      <c r="R198" s="18">
        <f>VLOOKUP(H198,'排出量原単位（AIJ-LCA）_電気設備抜粋_v102'!$A$2:$H$36,8,FALSE)</f>
        <v>2.115581424506888</v>
      </c>
      <c r="S198" s="5" t="s">
        <v>465</v>
      </c>
      <c r="T198" s="12"/>
      <c r="U198" s="12">
        <v>0.02</v>
      </c>
      <c r="V198" s="41">
        <v>5</v>
      </c>
      <c r="W198" s="42">
        <v>1.1779999999999999</v>
      </c>
      <c r="X198" s="43">
        <v>0</v>
      </c>
      <c r="Y198" s="49" t="s">
        <v>300</v>
      </c>
      <c r="Z198" s="42" t="s">
        <v>592</v>
      </c>
      <c r="AA198" s="51" t="s">
        <v>691</v>
      </c>
      <c r="AB198" s="27"/>
      <c r="AC198" s="33"/>
    </row>
    <row r="199" spans="1:29" ht="19.5" customHeight="1" x14ac:dyDescent="0.2">
      <c r="A199" s="11">
        <v>6012001001</v>
      </c>
      <c r="B199" s="6" t="s">
        <v>157</v>
      </c>
      <c r="C199" s="6">
        <v>1</v>
      </c>
      <c r="D199" s="5" t="s">
        <v>202</v>
      </c>
      <c r="E199" s="5" t="s">
        <v>73</v>
      </c>
      <c r="F199" s="5" t="s">
        <v>326</v>
      </c>
      <c r="G199" s="5" t="s">
        <v>247</v>
      </c>
      <c r="H199" s="52">
        <v>217</v>
      </c>
      <c r="I199" s="326">
        <f>INT(VLOOKUP(H199,'排出量原単位（AIJ-LCA）_電気設備抜粋_v102'!$A$2:$F$36,2,FALSE)/10000)</f>
        <v>252</v>
      </c>
      <c r="J199" s="333">
        <f>VLOOKUP(H199,'排出量原単位（AIJ-LCA）_電気設備抜粋_v102'!$A$2:$F$36,2,FALSE)-I199*10000</f>
        <v>1031</v>
      </c>
      <c r="K199" s="11" t="str">
        <f>VLOOKUP(H199,'排出量原単位（AIJ-LCA）_電気設備抜粋_v102'!$A$2:$F$36,3,FALSE)</f>
        <v>セメント製品</v>
      </c>
      <c r="L199" s="18">
        <f>VLOOKUP(H199,'排出量原単位（AIJ-LCA）_電気設備抜粋_v102'!$A$2:$F$36,4,FALSE)</f>
        <v>0.2334488216647006</v>
      </c>
      <c r="M199" s="18">
        <f>VLOOKUP(H199,'排出量原単位（AIJ-LCA）_電気設備抜粋_v102'!$A$2:$F$36,5,FALSE)</f>
        <v>0.24097299350411144</v>
      </c>
      <c r="N199" s="5"/>
      <c r="O199" s="5"/>
      <c r="P199" s="5" t="str">
        <f>VLOOKUP(H199,'排出量原単位（AIJ-LCA）_電気設備抜粋_v102'!$A$2:$F$36,6,FALSE)</f>
        <v>kg</v>
      </c>
      <c r="Q199" s="18">
        <f>VLOOKUP(H199,'排出量原単位（AIJ-LCA）_電気設備抜粋_v102'!$A$2:$H$36,7,FALSE)</f>
        <v>6.9456030602262553</v>
      </c>
      <c r="R199" s="18">
        <f>VLOOKUP(H199,'排出量原単位（AIJ-LCA）_電気設備抜粋_v102'!$A$2:$H$36,8,FALSE)</f>
        <v>7.1694633075422178</v>
      </c>
      <c r="S199" s="5" t="s">
        <v>441</v>
      </c>
      <c r="T199" s="12"/>
      <c r="U199" s="12">
        <v>0.02</v>
      </c>
      <c r="V199" s="41">
        <v>65</v>
      </c>
      <c r="W199" s="42">
        <v>1.107</v>
      </c>
      <c r="X199" s="43">
        <v>0</v>
      </c>
      <c r="Y199" s="49" t="s">
        <v>300</v>
      </c>
      <c r="Z199" s="42" t="s">
        <v>642</v>
      </c>
      <c r="AA199" s="51" t="s">
        <v>700</v>
      </c>
      <c r="AB199" s="27"/>
      <c r="AC199" s="33"/>
    </row>
    <row r="200" spans="1:29" ht="19.5" customHeight="1" thickBot="1" x14ac:dyDescent="0.25">
      <c r="A200" s="83">
        <v>6012001002</v>
      </c>
      <c r="B200" s="84" t="s">
        <v>157</v>
      </c>
      <c r="C200" s="84">
        <v>1</v>
      </c>
      <c r="D200" s="85" t="s">
        <v>202</v>
      </c>
      <c r="E200" s="85" t="s">
        <v>73</v>
      </c>
      <c r="F200" s="85" t="s">
        <v>327</v>
      </c>
      <c r="G200" s="85" t="s">
        <v>325</v>
      </c>
      <c r="H200" s="91">
        <v>260</v>
      </c>
      <c r="I200" s="331">
        <f>INT(VLOOKUP(H200,'排出量原単位（AIJ-LCA）_電気設備抜粋_v102'!$A$2:$F$36,2,FALSE)/10000)</f>
        <v>281</v>
      </c>
      <c r="J200" s="337">
        <f>VLOOKUP(H200,'排出量原単位（AIJ-LCA）_電気設備抜粋_v102'!$A$2:$F$36,2,FALSE)-I200*10000</f>
        <v>2011</v>
      </c>
      <c r="K200" s="83" t="str">
        <f>VLOOKUP(H200,'排出量原単位（AIJ-LCA）_電気設備抜粋_v102'!$A$2:$F$36,3,FALSE)</f>
        <v>建築用金属製品</v>
      </c>
      <c r="L200" s="92">
        <f>VLOOKUP(H200,'排出量原単位（AIJ-LCA）_電気設備抜粋_v102'!$A$2:$F$36,4,FALSE)</f>
        <v>2.8271334010962113</v>
      </c>
      <c r="M200" s="92">
        <f>VLOOKUP(H200,'排出量原単位（AIJ-LCA）_電気設備抜粋_v102'!$A$2:$F$36,5,FALSE)</f>
        <v>2.9681589627471392</v>
      </c>
      <c r="N200" s="85"/>
      <c r="O200" s="85"/>
      <c r="P200" s="85" t="str">
        <f>VLOOKUP(H200,'排出量原単位（AIJ-LCA）_電気設備抜粋_v102'!$A$2:$F$36,6,FALSE)</f>
        <v>kg</v>
      </c>
      <c r="Q200" s="92">
        <f>VLOOKUP(H200,'排出量原単位（AIJ-LCA）_電気設備抜粋_v102'!$A$2:$H$36,7,FALSE)</f>
        <v>4.0025117040087359</v>
      </c>
      <c r="R200" s="92">
        <f>VLOOKUP(H200,'排出量原単位（AIJ-LCA）_電気設備抜粋_v102'!$A$2:$H$36,8,FALSE)</f>
        <v>4.2021685227684662</v>
      </c>
      <c r="S200" s="85"/>
      <c r="T200" s="88"/>
      <c r="U200" s="88">
        <v>0.02</v>
      </c>
      <c r="V200" s="93">
        <v>65</v>
      </c>
      <c r="W200" s="94">
        <v>1.107</v>
      </c>
      <c r="X200" s="95">
        <v>0</v>
      </c>
      <c r="Y200" s="96" t="s">
        <v>300</v>
      </c>
      <c r="Z200" s="94" t="s">
        <v>642</v>
      </c>
      <c r="AA200" s="89" t="s">
        <v>691</v>
      </c>
      <c r="AB200" s="27"/>
      <c r="AC200" s="33"/>
    </row>
    <row r="201" spans="1:29" ht="19.5" customHeight="1" x14ac:dyDescent="0.2">
      <c r="A201" s="7">
        <v>7010201001</v>
      </c>
      <c r="B201" s="8" t="s">
        <v>203</v>
      </c>
      <c r="C201" s="8">
        <v>1</v>
      </c>
      <c r="D201" s="9" t="s">
        <v>204</v>
      </c>
      <c r="E201" s="9"/>
      <c r="F201" s="9"/>
      <c r="G201" s="9" t="s">
        <v>248</v>
      </c>
      <c r="H201" s="81">
        <v>329</v>
      </c>
      <c r="I201" s="325">
        <f>INT(VLOOKUP(H201,'排出量原単位（AIJ-LCA）_電気設備抜粋_v102'!$A$2:$F$36,2,FALSE)/10000)</f>
        <v>341</v>
      </c>
      <c r="J201" s="338">
        <f>VLOOKUP(H201,'排出量原単位（AIJ-LCA）_電気設備抜粋_v102'!$A$2:$F$36,2,FALSE)-I201*10000</f>
        <v>1011</v>
      </c>
      <c r="K201" s="7" t="str">
        <f>VLOOKUP(H201,'排出量原単位（AIJ-LCA）_電気設備抜粋_v102'!$A$2:$F$36,3,FALSE)</f>
        <v>有線電気通信機器</v>
      </c>
      <c r="L201" s="17">
        <f>VLOOKUP(H201,'排出量原単位（AIJ-LCA）_電気設備抜粋_v102'!$A$2:$F$36,4,FALSE)</f>
        <v>8.9786008284373597</v>
      </c>
      <c r="M201" s="17">
        <f>VLOOKUP(H201,'排出量原単位（AIJ-LCA）_電気設備抜粋_v102'!$A$2:$F$36,5,FALSE)</f>
        <v>10.023892430417314</v>
      </c>
      <c r="N201" s="9"/>
      <c r="O201" s="9"/>
      <c r="P201" s="9" t="str">
        <f>VLOOKUP(H201,'排出量原単位（AIJ-LCA）_電気設備抜粋_v102'!$A$2:$F$36,6,FALSE)</f>
        <v>kg</v>
      </c>
      <c r="Q201" s="17">
        <f>VLOOKUP(H201,'排出量原単位（AIJ-LCA）_電気設備抜粋_v102'!$A$2:$H$36,7,FALSE)</f>
        <v>2.2741111521657551</v>
      </c>
      <c r="R201" s="17">
        <f>VLOOKUP(H201,'排出量原単位（AIJ-LCA）_電気設備抜粋_v102'!$A$2:$H$36,8,FALSE)</f>
        <v>2.5388639053785882</v>
      </c>
      <c r="S201" s="9"/>
      <c r="T201" s="10"/>
      <c r="U201" s="10">
        <v>0</v>
      </c>
      <c r="V201" s="45">
        <v>15</v>
      </c>
      <c r="W201" s="46">
        <v>1.1399999999999999</v>
      </c>
      <c r="X201" s="47">
        <v>5.3299999999999997E-3</v>
      </c>
      <c r="Y201" s="48" t="s">
        <v>300</v>
      </c>
      <c r="Z201" s="46" t="s">
        <v>593</v>
      </c>
      <c r="AA201" s="82" t="s">
        <v>691</v>
      </c>
      <c r="AB201" s="27"/>
      <c r="AC201" s="33"/>
    </row>
    <row r="202" spans="1:29" ht="19.5" customHeight="1" x14ac:dyDescent="0.2">
      <c r="A202" s="11">
        <v>7010302001</v>
      </c>
      <c r="B202" s="6" t="s">
        <v>203</v>
      </c>
      <c r="C202" s="6">
        <v>1</v>
      </c>
      <c r="D202" s="5" t="s">
        <v>205</v>
      </c>
      <c r="E202" s="5" t="s">
        <v>397</v>
      </c>
      <c r="F202" s="5"/>
      <c r="G202" s="5" t="s">
        <v>396</v>
      </c>
      <c r="H202" s="52">
        <v>336</v>
      </c>
      <c r="I202" s="326">
        <f>INT(VLOOKUP(H202,'排出量原単位（AIJ-LCA）_電気設備抜粋_v102'!$A$2:$F$36,2,FALSE)/10000)</f>
        <v>342</v>
      </c>
      <c r="J202" s="333">
        <f>VLOOKUP(H202,'排出量原単位（AIJ-LCA）_電気設備抜粋_v102'!$A$2:$F$36,2,FALSE)-I202*10000</f>
        <v>1011</v>
      </c>
      <c r="K202" s="11" t="str">
        <f>VLOOKUP(H202,'排出量原単位（AIJ-LCA）_電気設備抜粋_v102'!$A$2:$F$36,3,FALSE)</f>
        <v>パーソナルコンピュータ</v>
      </c>
      <c r="L202" s="18">
        <f>VLOOKUP(H202,'排出量原単位（AIJ-LCA）_電気設備抜粋_v102'!$A$2:$F$36,4,FALSE)</f>
        <v>254.16320694755748</v>
      </c>
      <c r="M202" s="18">
        <f>VLOOKUP(H202,'排出量原単位（AIJ-LCA）_電気設備抜粋_v102'!$A$2:$F$36,5,FALSE)</f>
        <v>299.55947164182845</v>
      </c>
      <c r="N202" s="5"/>
      <c r="O202" s="5"/>
      <c r="P202" s="5" t="str">
        <f>VLOOKUP(H202,'排出量原単位（AIJ-LCA）_電気設備抜粋_v102'!$A$2:$F$36,6,FALSE)</f>
        <v>台</v>
      </c>
      <c r="Q202" s="18">
        <f>VLOOKUP(H202,'排出量原単位（AIJ-LCA）_電気設備抜粋_v102'!$A$2:$H$36,7,FALSE)</f>
        <v>2.052696468325526</v>
      </c>
      <c r="R202" s="18">
        <f>VLOOKUP(H202,'排出量原単位（AIJ-LCA）_電気設備抜粋_v102'!$A$2:$H$36,8,FALSE)</f>
        <v>2.4193299922420235</v>
      </c>
      <c r="S202" s="5"/>
      <c r="T202" s="12"/>
      <c r="U202" s="12">
        <v>0</v>
      </c>
      <c r="V202" s="41">
        <v>20</v>
      </c>
      <c r="W202" s="42">
        <v>1.1100000000000001</v>
      </c>
      <c r="X202" s="43">
        <v>6.0000000000000001E-3</v>
      </c>
      <c r="Y202" s="49" t="s">
        <v>300</v>
      </c>
      <c r="Z202" s="42" t="s">
        <v>594</v>
      </c>
      <c r="AA202" s="51" t="s">
        <v>691</v>
      </c>
      <c r="AB202" s="27"/>
      <c r="AC202" s="33"/>
    </row>
    <row r="203" spans="1:29" ht="19.5" customHeight="1" x14ac:dyDescent="0.2">
      <c r="A203" s="11">
        <v>7010401001</v>
      </c>
      <c r="B203" s="6" t="s">
        <v>203</v>
      </c>
      <c r="C203" s="6">
        <v>1</v>
      </c>
      <c r="D203" s="5" t="s">
        <v>206</v>
      </c>
      <c r="E203" s="5" t="s">
        <v>401</v>
      </c>
      <c r="F203" s="5"/>
      <c r="G203" s="5" t="s">
        <v>398</v>
      </c>
      <c r="H203" s="52">
        <v>336</v>
      </c>
      <c r="I203" s="326">
        <f>INT(VLOOKUP(H203,'排出量原単位（AIJ-LCA）_電気設備抜粋_v102'!$A$2:$F$36,2,FALSE)/10000)</f>
        <v>342</v>
      </c>
      <c r="J203" s="333">
        <f>VLOOKUP(H203,'排出量原単位（AIJ-LCA）_電気設備抜粋_v102'!$A$2:$F$36,2,FALSE)-I203*10000</f>
        <v>1011</v>
      </c>
      <c r="K203" s="11" t="str">
        <f>VLOOKUP(H203,'排出量原単位（AIJ-LCA）_電気設備抜粋_v102'!$A$2:$F$36,3,FALSE)</f>
        <v>パーソナルコンピュータ</v>
      </c>
      <c r="L203" s="18">
        <f>VLOOKUP(H203,'排出量原単位（AIJ-LCA）_電気設備抜粋_v102'!$A$2:$F$36,4,FALSE)</f>
        <v>254.16320694755748</v>
      </c>
      <c r="M203" s="18">
        <f>VLOOKUP(H203,'排出量原単位（AIJ-LCA）_電気設備抜粋_v102'!$A$2:$F$36,5,FALSE)</f>
        <v>299.55947164182845</v>
      </c>
      <c r="N203" s="5"/>
      <c r="O203" s="5"/>
      <c r="P203" s="5" t="str">
        <f>VLOOKUP(H203,'排出量原単位（AIJ-LCA）_電気設備抜粋_v102'!$A$2:$F$36,6,FALSE)</f>
        <v>台</v>
      </c>
      <c r="Q203" s="18">
        <f>VLOOKUP(H203,'排出量原単位（AIJ-LCA）_電気設備抜粋_v102'!$A$2:$H$36,7,FALSE)</f>
        <v>2.052696468325526</v>
      </c>
      <c r="R203" s="18">
        <f>VLOOKUP(H203,'排出量原単位（AIJ-LCA）_電気設備抜粋_v102'!$A$2:$H$36,8,FALSE)</f>
        <v>2.4193299922420235</v>
      </c>
      <c r="S203" s="5"/>
      <c r="T203" s="12"/>
      <c r="U203" s="12">
        <v>0</v>
      </c>
      <c r="V203" s="41">
        <v>20</v>
      </c>
      <c r="W203" s="42">
        <v>1.1100000000000001</v>
      </c>
      <c r="X203" s="43">
        <v>8.0000000000000002E-3</v>
      </c>
      <c r="Y203" s="49" t="s">
        <v>300</v>
      </c>
      <c r="Z203" s="42" t="s">
        <v>594</v>
      </c>
      <c r="AA203" s="51" t="s">
        <v>691</v>
      </c>
      <c r="AB203" s="27"/>
      <c r="AC203" s="33"/>
    </row>
    <row r="204" spans="1:29" ht="19.5" customHeight="1" x14ac:dyDescent="0.2">
      <c r="A204" s="11">
        <v>7010401002</v>
      </c>
      <c r="B204" s="6" t="s">
        <v>203</v>
      </c>
      <c r="C204" s="6">
        <v>1</v>
      </c>
      <c r="D204" s="5" t="s">
        <v>206</v>
      </c>
      <c r="E204" s="5" t="s">
        <v>500</v>
      </c>
      <c r="F204" s="5"/>
      <c r="G204" s="5" t="s">
        <v>398</v>
      </c>
      <c r="H204" s="52">
        <v>309</v>
      </c>
      <c r="I204" s="326">
        <f>INT(VLOOKUP(H204,'排出量原単位（AIJ-LCA）_電気設備抜粋_v102'!$A$2:$F$36,2,FALSE)/10000)</f>
        <v>321</v>
      </c>
      <c r="J204" s="333">
        <f>VLOOKUP(H204,'排出量原単位（AIJ-LCA）_電気設備抜粋_v102'!$A$2:$F$36,2,FALSE)-I204*10000</f>
        <v>1031</v>
      </c>
      <c r="K204" s="11" t="str">
        <f>VLOOKUP(H204,'排出量原単位（AIJ-LCA）_電気設備抜粋_v102'!$A$2:$F$36,3,FALSE)</f>
        <v>液晶パネル</v>
      </c>
      <c r="L204" s="18">
        <f>VLOOKUP(H204,'排出量原単位（AIJ-LCA）_電気設備抜粋_v102'!$A$2:$F$36,4,FALSE)</f>
        <v>13.513</v>
      </c>
      <c r="M204" s="18">
        <f>VLOOKUP(H204,'排出量原単位（AIJ-LCA）_電気設備抜粋_v102'!$A$2:$F$36,5,FALSE)</f>
        <v>19.257999999999999</v>
      </c>
      <c r="N204" s="5"/>
      <c r="O204" s="5"/>
      <c r="P204" s="5" t="str">
        <f>VLOOKUP(H204,'排出量原単位（AIJ-LCA）_電気設備抜粋_v102'!$A$2:$F$36,6,FALSE)</f>
        <v>kg</v>
      </c>
      <c r="Q204" s="18">
        <f>VLOOKUP(H204,'排出量原単位（AIJ-LCA）_電気設備抜粋_v102'!$A$2:$H$36,7,FALSE)</f>
        <v>2.8491610458849852</v>
      </c>
      <c r="R204" s="18">
        <f>VLOOKUP(H204,'排出量原単位（AIJ-LCA）_電気設備抜粋_v102'!$A$2:$H$36,8,FALSE)</f>
        <v>4.060543182901112</v>
      </c>
      <c r="S204" s="5"/>
      <c r="T204" s="12"/>
      <c r="U204" s="12">
        <v>0</v>
      </c>
      <c r="V204" s="41">
        <v>20</v>
      </c>
      <c r="W204" s="42">
        <v>1.1100000000000001</v>
      </c>
      <c r="X204" s="43">
        <v>8.0000000000000002E-3</v>
      </c>
      <c r="Y204" s="49" t="s">
        <v>300</v>
      </c>
      <c r="Z204" s="42" t="s">
        <v>594</v>
      </c>
      <c r="AA204" s="51" t="s">
        <v>691</v>
      </c>
      <c r="AB204" s="27"/>
      <c r="AC204" s="33"/>
    </row>
    <row r="205" spans="1:29" ht="19.5" customHeight="1" x14ac:dyDescent="0.2">
      <c r="A205" s="11">
        <v>7010402001</v>
      </c>
      <c r="B205" s="6" t="s">
        <v>203</v>
      </c>
      <c r="C205" s="6">
        <v>1</v>
      </c>
      <c r="D205" s="5" t="s">
        <v>206</v>
      </c>
      <c r="E205" s="5" t="s">
        <v>402</v>
      </c>
      <c r="F205" s="5"/>
      <c r="G205" s="5" t="s">
        <v>399</v>
      </c>
      <c r="H205" s="52">
        <v>336</v>
      </c>
      <c r="I205" s="326">
        <f>INT(VLOOKUP(H205,'排出量原単位（AIJ-LCA）_電気設備抜粋_v102'!$A$2:$F$36,2,FALSE)/10000)</f>
        <v>342</v>
      </c>
      <c r="J205" s="333">
        <f>VLOOKUP(H205,'排出量原単位（AIJ-LCA）_電気設備抜粋_v102'!$A$2:$F$36,2,FALSE)-I205*10000</f>
        <v>1011</v>
      </c>
      <c r="K205" s="11" t="str">
        <f>VLOOKUP(H205,'排出量原単位（AIJ-LCA）_電気設備抜粋_v102'!$A$2:$F$36,3,FALSE)</f>
        <v>パーソナルコンピュータ</v>
      </c>
      <c r="L205" s="18">
        <f>VLOOKUP(H205,'排出量原単位（AIJ-LCA）_電気設備抜粋_v102'!$A$2:$F$36,4,FALSE)</f>
        <v>254.16320694755748</v>
      </c>
      <c r="M205" s="18">
        <f>VLOOKUP(H205,'排出量原単位（AIJ-LCA）_電気設備抜粋_v102'!$A$2:$F$36,5,FALSE)</f>
        <v>299.55947164182845</v>
      </c>
      <c r="N205" s="5"/>
      <c r="O205" s="5"/>
      <c r="P205" s="5" t="str">
        <f>VLOOKUP(H205,'排出量原単位（AIJ-LCA）_電気設備抜粋_v102'!$A$2:$F$36,6,FALSE)</f>
        <v>台</v>
      </c>
      <c r="Q205" s="18">
        <f>VLOOKUP(H205,'排出量原単位（AIJ-LCA）_電気設備抜粋_v102'!$A$2:$H$36,7,FALSE)</f>
        <v>2.052696468325526</v>
      </c>
      <c r="R205" s="18">
        <f>VLOOKUP(H205,'排出量原単位（AIJ-LCA）_電気設備抜粋_v102'!$A$2:$H$36,8,FALSE)</f>
        <v>2.4193299922420235</v>
      </c>
      <c r="S205" s="5"/>
      <c r="T205" s="12"/>
      <c r="U205" s="12">
        <v>0</v>
      </c>
      <c r="V205" s="41">
        <v>20</v>
      </c>
      <c r="W205" s="42">
        <v>1.1100000000000001</v>
      </c>
      <c r="X205" s="43">
        <v>8.0000000000000002E-3</v>
      </c>
      <c r="Y205" s="49" t="s">
        <v>300</v>
      </c>
      <c r="Z205" s="42" t="s">
        <v>594</v>
      </c>
      <c r="AA205" s="51" t="s">
        <v>691</v>
      </c>
      <c r="AB205" s="27"/>
      <c r="AC205" s="33"/>
    </row>
    <row r="206" spans="1:29" ht="19.5" customHeight="1" x14ac:dyDescent="0.2">
      <c r="A206" s="11">
        <v>7010403001</v>
      </c>
      <c r="B206" s="6" t="s">
        <v>203</v>
      </c>
      <c r="C206" s="6">
        <v>1</v>
      </c>
      <c r="D206" s="5" t="s">
        <v>206</v>
      </c>
      <c r="E206" s="5" t="s">
        <v>403</v>
      </c>
      <c r="F206" s="5"/>
      <c r="G206" s="5" t="s">
        <v>400</v>
      </c>
      <c r="H206" s="52">
        <v>298</v>
      </c>
      <c r="I206" s="326">
        <f>INT(VLOOKUP(H206,'排出量原単位（AIJ-LCA）_電気設備抜粋_v102'!$A$2:$F$36,2,FALSE)/10000)</f>
        <v>311</v>
      </c>
      <c r="J206" s="333">
        <f>VLOOKUP(H206,'排出量原単位（AIJ-LCA）_電気設備抜粋_v102'!$A$2:$F$36,2,FALSE)-I206*10000</f>
        <v>1011</v>
      </c>
      <c r="K206" s="11" t="str">
        <f>VLOOKUP(H206,'排出量原単位（AIJ-LCA）_電気設備抜粋_v102'!$A$2:$F$36,3,FALSE)</f>
        <v>複写機</v>
      </c>
      <c r="L206" s="18" t="str">
        <f>VLOOKUP(H206,'排出量原単位（AIJ-LCA）_電気設備抜粋_v102'!$A$2:$F$36,4,FALSE)</f>
        <v>未整備</v>
      </c>
      <c r="M206" s="18" t="str">
        <f>VLOOKUP(H206,'排出量原単位（AIJ-LCA）_電気設備抜粋_v102'!$A$2:$F$36,5,FALSE)</f>
        <v>未整備</v>
      </c>
      <c r="N206" s="5"/>
      <c r="O206" s="5"/>
      <c r="P206" s="5" t="str">
        <f>VLOOKUP(H206,'排出量原単位（AIJ-LCA）_電気設備抜粋_v102'!$A$2:$F$36,6,FALSE)</f>
        <v>kg</v>
      </c>
      <c r="Q206" s="18">
        <f>VLOOKUP(H206,'排出量原単位（AIJ-LCA）_電気設備抜粋_v102'!$A$2:$H$36,7,FALSE)</f>
        <v>2.4992944853029115</v>
      </c>
      <c r="R206" s="18">
        <f>VLOOKUP(H206,'排出量原単位（AIJ-LCA）_電気設備抜粋_v102'!$A$2:$H$36,8,FALSE)</f>
        <v>2.7928200392875837</v>
      </c>
      <c r="S206" s="5"/>
      <c r="T206" s="12"/>
      <c r="U206" s="12">
        <v>0</v>
      </c>
      <c r="V206" s="41">
        <v>20</v>
      </c>
      <c r="W206" s="42">
        <v>1.1100000000000001</v>
      </c>
      <c r="X206" s="43">
        <v>8.0000000000000002E-3</v>
      </c>
      <c r="Y206" s="49" t="s">
        <v>300</v>
      </c>
      <c r="Z206" s="42" t="s">
        <v>594</v>
      </c>
      <c r="AA206" s="51" t="s">
        <v>691</v>
      </c>
      <c r="AB206" s="27"/>
      <c r="AC206" s="33"/>
    </row>
  </sheetData>
  <sheetProtection algorithmName="SHA-512" hashValue="nvXDrtDumlccoR0kkjeP+4K9+1XS7vr0KA/DZAsFdGOJAurHxSxjnMhKW+Oj628hK9yJKs5G89gle8lNQkI7gQ==" saltValue="789Rd8Eqiim+/LwFtQskLw==" spinCount="100000" sheet="1" objects="1" scenarios="1"/>
  <autoFilter ref="A1:Z206" xr:uid="{8FD155A1-00DE-459E-8ECA-0AFB189ADE41}">
    <filterColumn colId="7" showButton="0"/>
    <filterColumn colId="8" showButton="0"/>
    <filterColumn colId="9" showButton="0"/>
    <filterColumn colId="10" showButton="0"/>
    <filterColumn colId="11" showButton="0"/>
    <filterColumn colId="12" showButton="0"/>
  </autoFilter>
  <mergeCells count="6">
    <mergeCell ref="S1:U1"/>
    <mergeCell ref="V1:Z1"/>
    <mergeCell ref="B1:G1"/>
    <mergeCell ref="H1:P1"/>
    <mergeCell ref="I2:J2"/>
    <mergeCell ref="Q1:R1"/>
  </mergeCells>
  <phoneticPr fontId="2"/>
  <printOptions horizontalCentered="1" verticalCentered="1"/>
  <pageMargins left="0.23622047244094491" right="0.23622047244094491" top="0.74803149606299213" bottom="0.74803149606299213" header="0.31496062992125984" footer="0.31496062992125984"/>
  <pageSetup paperSize="8" scale="72" fitToWidth="2" fitToHeight="0" orientation="landscape" useFirstPageNumber="1" horizontalDpi="4294967293" r:id="rId1"/>
  <headerFooter alignWithMargins="0">
    <oddFooter>&amp;C&amp;"ＭＳ 明朝,標準"&amp;9&amp;A&amp;RNo.　&amp;P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03CD3B8-DB76-4395-86AA-47634F74E4B1}">
          <x14:formula1>
            <xm:f>'排出量原単位（AIJ-LCA）_電気設備抜粋_v102'!$A$2:$A$36</xm:f>
          </x14:formula1>
          <xm:sqref>H199:H206 H104:H176 H3:H101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8426A-88BB-4C2E-B5B7-10CA46E8C672}">
  <dimension ref="A1:M1102"/>
  <sheetViews>
    <sheetView zoomScale="150" zoomScaleNormal="150" zoomScaleSheetLayoutView="100" workbookViewId="0"/>
  </sheetViews>
  <sheetFormatPr defaultColWidth="9" defaultRowHeight="9.6" x14ac:dyDescent="0.15"/>
  <cols>
    <col min="1" max="1" width="11.33203125" style="97" customWidth="1"/>
    <col min="2" max="13" width="6.6640625" style="97" customWidth="1"/>
    <col min="14" max="16384" width="9" style="97"/>
  </cols>
  <sheetData>
    <row r="1" spans="1:13" ht="11.25" customHeight="1" x14ac:dyDescent="0.15"/>
    <row r="2" spans="1:13" s="100" customFormat="1" ht="11.25" customHeight="1" x14ac:dyDescent="0.2">
      <c r="A2" s="98" t="s">
        <v>18</v>
      </c>
      <c r="B2" s="99" t="s">
        <v>708</v>
      </c>
      <c r="C2" s="357">
        <v>2010104001</v>
      </c>
      <c r="D2" s="358"/>
      <c r="E2" s="98" t="s">
        <v>709</v>
      </c>
      <c r="F2" s="359" t="s">
        <v>710</v>
      </c>
      <c r="G2" s="360"/>
      <c r="H2" s="361"/>
      <c r="I2" s="98" t="s">
        <v>711</v>
      </c>
      <c r="J2" s="362"/>
      <c r="K2" s="363"/>
      <c r="L2" s="363"/>
      <c r="M2" s="364"/>
    </row>
    <row r="3" spans="1:13" s="100" customFormat="1" ht="11.25" customHeight="1" x14ac:dyDescent="0.2">
      <c r="A3" s="98" t="s">
        <v>712</v>
      </c>
      <c r="B3" s="99"/>
      <c r="C3" s="357"/>
      <c r="D3" s="358"/>
      <c r="E3" s="359"/>
      <c r="F3" s="360"/>
      <c r="G3" s="361"/>
      <c r="H3" s="98" t="s">
        <v>712</v>
      </c>
      <c r="I3" s="99"/>
      <c r="J3" s="357"/>
      <c r="K3" s="358"/>
      <c r="L3" s="365"/>
      <c r="M3" s="366"/>
    </row>
    <row r="4" spans="1:13" s="100" customFormat="1" ht="11.25" customHeight="1" x14ac:dyDescent="0.2">
      <c r="A4" s="98" t="s">
        <v>466</v>
      </c>
      <c r="B4" s="347" t="s">
        <v>151</v>
      </c>
      <c r="C4" s="348"/>
      <c r="D4" s="349"/>
      <c r="E4" s="347"/>
      <c r="F4" s="348"/>
      <c r="G4" s="348"/>
      <c r="H4" s="348"/>
      <c r="I4" s="348"/>
      <c r="J4" s="348"/>
      <c r="K4" s="347"/>
      <c r="L4" s="348"/>
      <c r="M4" s="349"/>
    </row>
    <row r="5" spans="1:13" ht="11.25" customHeight="1" x14ac:dyDescent="0.15">
      <c r="A5" s="98" t="s">
        <v>713</v>
      </c>
      <c r="B5" s="350" t="s">
        <v>714</v>
      </c>
      <c r="C5" s="351"/>
      <c r="D5" s="351"/>
      <c r="E5" s="351"/>
      <c r="F5" s="351"/>
      <c r="G5" s="351"/>
      <c r="H5" s="351"/>
      <c r="I5" s="101" t="s">
        <v>715</v>
      </c>
      <c r="J5" s="350" t="s">
        <v>716</v>
      </c>
      <c r="K5" s="352"/>
      <c r="L5" s="352"/>
      <c r="M5" s="353"/>
    </row>
    <row r="6" spans="1:13" s="105" customFormat="1" ht="11.25" customHeight="1" x14ac:dyDescent="0.2">
      <c r="A6" s="102" t="s">
        <v>717</v>
      </c>
      <c r="B6" s="103" t="s">
        <v>718</v>
      </c>
      <c r="C6" s="103" t="s">
        <v>719</v>
      </c>
      <c r="D6" s="104" t="s">
        <v>720</v>
      </c>
      <c r="E6" s="103" t="s">
        <v>721</v>
      </c>
      <c r="F6" s="103"/>
      <c r="G6" s="103"/>
      <c r="H6" s="103"/>
      <c r="I6" s="103"/>
      <c r="J6" s="103"/>
      <c r="K6" s="103"/>
      <c r="L6" s="103"/>
      <c r="M6" s="103"/>
    </row>
    <row r="7" spans="1:13" s="105" customFormat="1" ht="11.25" customHeight="1" x14ac:dyDescent="0.15">
      <c r="A7" s="106" t="s">
        <v>722</v>
      </c>
      <c r="B7" s="107" t="s">
        <v>723</v>
      </c>
      <c r="C7" s="107" t="s">
        <v>724</v>
      </c>
      <c r="D7" s="108">
        <v>1000</v>
      </c>
      <c r="E7" s="109">
        <v>0.75</v>
      </c>
      <c r="F7" s="103"/>
      <c r="G7" s="110"/>
      <c r="H7" s="107"/>
      <c r="I7" s="107"/>
      <c r="J7" s="110"/>
      <c r="K7" s="103"/>
      <c r="L7" s="103"/>
      <c r="M7" s="103"/>
    </row>
    <row r="8" spans="1:13" s="105" customFormat="1" ht="11.25" customHeight="1" x14ac:dyDescent="0.15">
      <c r="A8" s="106" t="s">
        <v>722</v>
      </c>
      <c r="B8" s="107" t="s">
        <v>725</v>
      </c>
      <c r="C8" s="107" t="s">
        <v>726</v>
      </c>
      <c r="D8" s="108">
        <v>1000</v>
      </c>
      <c r="E8" s="109">
        <v>0.79</v>
      </c>
      <c r="F8" s="111"/>
      <c r="G8" s="110"/>
      <c r="H8" s="107"/>
      <c r="I8" s="107"/>
      <c r="J8" s="110"/>
      <c r="K8" s="103"/>
      <c r="L8" s="103"/>
      <c r="M8" s="103"/>
    </row>
    <row r="9" spans="1:13" s="105" customFormat="1" ht="11.25" customHeight="1" x14ac:dyDescent="0.15">
      <c r="A9" s="106" t="s">
        <v>727</v>
      </c>
      <c r="B9" s="107" t="s">
        <v>723</v>
      </c>
      <c r="C9" s="107" t="s">
        <v>728</v>
      </c>
      <c r="D9" s="108">
        <v>900</v>
      </c>
      <c r="E9" s="109">
        <v>0.55000000000000004</v>
      </c>
      <c r="F9" s="103"/>
      <c r="G9" s="110"/>
      <c r="H9" s="107"/>
      <c r="I9" s="107"/>
      <c r="J9" s="110"/>
      <c r="K9" s="103"/>
      <c r="L9" s="103"/>
      <c r="M9" s="103"/>
    </row>
    <row r="10" spans="1:13" s="105" customFormat="1" ht="11.25" customHeight="1" x14ac:dyDescent="0.2">
      <c r="A10" s="106"/>
      <c r="B10" s="107"/>
      <c r="C10" s="107"/>
      <c r="D10" s="112"/>
      <c r="E10" s="107"/>
      <c r="F10" s="107"/>
      <c r="G10" s="110"/>
      <c r="H10" s="107"/>
      <c r="I10" s="107"/>
      <c r="J10" s="110"/>
      <c r="K10" s="103"/>
      <c r="L10" s="103"/>
      <c r="M10" s="103"/>
    </row>
    <row r="11" spans="1:13" s="105" customFormat="1" ht="11.25" hidden="1" customHeight="1" x14ac:dyDescent="0.2">
      <c r="A11" s="106"/>
      <c r="B11" s="107"/>
      <c r="C11" s="107"/>
      <c r="D11" s="112"/>
      <c r="E11" s="107"/>
      <c r="F11" s="107"/>
      <c r="G11" s="110"/>
      <c r="H11" s="107"/>
      <c r="I11" s="107"/>
      <c r="J11" s="110"/>
      <c r="K11" s="103"/>
      <c r="L11" s="103"/>
      <c r="M11" s="103"/>
    </row>
    <row r="12" spans="1:13" s="105" customFormat="1" ht="11.25" hidden="1" customHeight="1" x14ac:dyDescent="0.2">
      <c r="A12" s="106"/>
      <c r="B12" s="107"/>
      <c r="C12" s="107"/>
      <c r="D12" s="112"/>
      <c r="E12" s="107"/>
      <c r="F12" s="107"/>
      <c r="G12" s="110"/>
      <c r="H12" s="107"/>
      <c r="I12" s="107"/>
      <c r="J12" s="110"/>
      <c r="K12" s="103"/>
      <c r="L12" s="103"/>
      <c r="M12" s="103"/>
    </row>
    <row r="13" spans="1:13" s="105" customFormat="1" ht="11.25" hidden="1" customHeight="1" x14ac:dyDescent="0.2">
      <c r="A13" s="106"/>
      <c r="B13" s="107"/>
      <c r="C13" s="107"/>
      <c r="D13" s="112"/>
      <c r="E13" s="107"/>
      <c r="F13" s="107"/>
      <c r="G13" s="110"/>
      <c r="H13" s="107"/>
      <c r="I13" s="107"/>
      <c r="J13" s="110"/>
      <c r="K13" s="113"/>
      <c r="L13" s="103"/>
      <c r="M13" s="103"/>
    </row>
    <row r="14" spans="1:13" s="105" customFormat="1" ht="11.25" hidden="1" customHeight="1" x14ac:dyDescent="0.2">
      <c r="A14" s="106"/>
      <c r="B14" s="107"/>
      <c r="C14" s="107"/>
      <c r="D14" s="112"/>
      <c r="E14" s="107"/>
      <c r="F14" s="107"/>
      <c r="G14" s="110"/>
      <c r="H14" s="107"/>
      <c r="I14" s="107"/>
      <c r="J14" s="110"/>
      <c r="K14" s="113"/>
      <c r="L14" s="103"/>
      <c r="M14" s="103"/>
    </row>
    <row r="15" spans="1:13" s="105" customFormat="1" ht="11.25" hidden="1" customHeight="1" x14ac:dyDescent="0.2">
      <c r="A15" s="106"/>
      <c r="B15" s="107"/>
      <c r="C15" s="107"/>
      <c r="D15" s="112"/>
      <c r="E15" s="107"/>
      <c r="F15" s="107"/>
      <c r="G15" s="110"/>
      <c r="H15" s="107"/>
      <c r="I15" s="107"/>
      <c r="J15" s="110"/>
      <c r="K15" s="113"/>
      <c r="L15" s="103"/>
      <c r="M15" s="103"/>
    </row>
    <row r="16" spans="1:13" s="105" customFormat="1" ht="11.25" hidden="1" customHeight="1" x14ac:dyDescent="0.2">
      <c r="A16" s="106"/>
      <c r="B16" s="107"/>
      <c r="C16" s="107"/>
      <c r="D16" s="112"/>
      <c r="E16" s="107"/>
      <c r="F16" s="107"/>
      <c r="G16" s="110"/>
      <c r="H16" s="107"/>
      <c r="I16" s="107"/>
      <c r="J16" s="110"/>
      <c r="K16" s="113"/>
      <c r="L16" s="103"/>
      <c r="M16" s="103"/>
    </row>
    <row r="17" spans="1:13" s="105" customFormat="1" ht="11.25" hidden="1" customHeight="1" x14ac:dyDescent="0.2">
      <c r="A17" s="106"/>
      <c r="B17" s="107"/>
      <c r="C17" s="107"/>
      <c r="D17" s="112"/>
      <c r="E17" s="107"/>
      <c r="F17" s="107"/>
      <c r="G17" s="110"/>
      <c r="H17" s="107"/>
      <c r="I17" s="107"/>
      <c r="J17" s="110"/>
      <c r="K17" s="113"/>
      <c r="L17" s="103"/>
      <c r="M17" s="103"/>
    </row>
    <row r="18" spans="1:13" ht="11.25" customHeight="1" x14ac:dyDescent="0.15">
      <c r="A18" s="102" t="s">
        <v>729</v>
      </c>
      <c r="B18" s="354"/>
      <c r="C18" s="355"/>
      <c r="D18" s="355"/>
      <c r="E18" s="355"/>
      <c r="F18" s="355"/>
      <c r="G18" s="355"/>
      <c r="H18" s="355"/>
      <c r="I18" s="355"/>
      <c r="J18" s="355"/>
      <c r="K18" s="355"/>
      <c r="L18" s="355"/>
      <c r="M18" s="356"/>
    </row>
    <row r="19" spans="1:13" ht="11.25" hidden="1" customHeight="1" x14ac:dyDescent="0.15">
      <c r="A19" s="102" t="s">
        <v>730</v>
      </c>
      <c r="B19" s="354"/>
      <c r="C19" s="355"/>
      <c r="D19" s="355"/>
      <c r="E19" s="355"/>
      <c r="F19" s="355"/>
      <c r="G19" s="355"/>
      <c r="H19" s="355"/>
      <c r="I19" s="355"/>
      <c r="J19" s="355"/>
      <c r="K19" s="355"/>
      <c r="L19" s="355"/>
      <c r="M19" s="356"/>
    </row>
    <row r="20" spans="1:13" ht="11.25" hidden="1" customHeight="1" x14ac:dyDescent="0.15">
      <c r="A20" s="102" t="s">
        <v>731</v>
      </c>
      <c r="B20" s="354"/>
      <c r="C20" s="355"/>
      <c r="D20" s="355"/>
      <c r="E20" s="355"/>
      <c r="F20" s="355"/>
      <c r="G20" s="355"/>
      <c r="H20" s="355"/>
      <c r="I20" s="355"/>
      <c r="J20" s="355"/>
      <c r="K20" s="355"/>
      <c r="L20" s="355"/>
      <c r="M20" s="356"/>
    </row>
    <row r="21" spans="1:13" x14ac:dyDescent="0.15">
      <c r="B21" s="114"/>
      <c r="C21" s="114"/>
      <c r="D21" s="115"/>
      <c r="E21" s="114"/>
      <c r="F21" s="114"/>
      <c r="G21" s="116"/>
      <c r="H21" s="114"/>
      <c r="I21" s="114"/>
      <c r="J21" s="116"/>
    </row>
    <row r="22" spans="1:13" ht="11.25" customHeight="1" x14ac:dyDescent="0.15"/>
    <row r="23" spans="1:13" s="100" customFormat="1" ht="11.25" customHeight="1" x14ac:dyDescent="0.2">
      <c r="A23" s="98" t="s">
        <v>18</v>
      </c>
      <c r="B23" s="99" t="s">
        <v>708</v>
      </c>
      <c r="C23" s="357">
        <v>2010105001</v>
      </c>
      <c r="D23" s="358"/>
      <c r="E23" s="98" t="s">
        <v>709</v>
      </c>
      <c r="F23" s="359" t="s">
        <v>732</v>
      </c>
      <c r="G23" s="360"/>
      <c r="H23" s="361"/>
      <c r="I23" s="98" t="s">
        <v>711</v>
      </c>
      <c r="J23" s="362"/>
      <c r="K23" s="363"/>
      <c r="L23" s="363"/>
      <c r="M23" s="364"/>
    </row>
    <row r="24" spans="1:13" s="100" customFormat="1" ht="11.25" customHeight="1" x14ac:dyDescent="0.2">
      <c r="A24" s="98" t="s">
        <v>712</v>
      </c>
      <c r="B24" s="99"/>
      <c r="C24" s="357"/>
      <c r="D24" s="358"/>
      <c r="E24" s="359"/>
      <c r="F24" s="360"/>
      <c r="G24" s="361"/>
      <c r="H24" s="98" t="s">
        <v>712</v>
      </c>
      <c r="I24" s="99"/>
      <c r="J24" s="357"/>
      <c r="K24" s="358"/>
      <c r="L24" s="365"/>
      <c r="M24" s="366"/>
    </row>
    <row r="25" spans="1:13" s="100" customFormat="1" ht="11.25" customHeight="1" x14ac:dyDescent="0.2">
      <c r="A25" s="98" t="s">
        <v>466</v>
      </c>
      <c r="B25" s="347" t="s">
        <v>733</v>
      </c>
      <c r="C25" s="348"/>
      <c r="D25" s="349"/>
      <c r="E25" s="347" t="s">
        <v>734</v>
      </c>
      <c r="F25" s="348"/>
      <c r="G25" s="348"/>
      <c r="H25" s="348"/>
      <c r="I25" s="348"/>
      <c r="J25" s="348"/>
      <c r="K25" s="347" t="s">
        <v>735</v>
      </c>
      <c r="L25" s="348"/>
      <c r="M25" s="349"/>
    </row>
    <row r="26" spans="1:13" ht="11.25" customHeight="1" x14ac:dyDescent="0.15">
      <c r="A26" s="98" t="s">
        <v>713</v>
      </c>
      <c r="B26" s="350" t="s">
        <v>736</v>
      </c>
      <c r="C26" s="351"/>
      <c r="D26" s="351"/>
      <c r="E26" s="351"/>
      <c r="F26" s="351"/>
      <c r="G26" s="351"/>
      <c r="H26" s="351"/>
      <c r="I26" s="101" t="s">
        <v>715</v>
      </c>
      <c r="J26" s="350" t="s">
        <v>737</v>
      </c>
      <c r="K26" s="352"/>
      <c r="L26" s="352"/>
      <c r="M26" s="353"/>
    </row>
    <row r="27" spans="1:13" s="105" customFormat="1" ht="11.25" customHeight="1" x14ac:dyDescent="0.2">
      <c r="A27" s="102" t="s">
        <v>738</v>
      </c>
      <c r="B27" s="367" t="s">
        <v>739</v>
      </c>
      <c r="C27" s="368"/>
      <c r="D27" s="369"/>
      <c r="E27" s="367" t="s">
        <v>740</v>
      </c>
      <c r="F27" s="368"/>
      <c r="G27" s="369"/>
      <c r="H27" s="367" t="s">
        <v>741</v>
      </c>
      <c r="I27" s="368"/>
      <c r="J27" s="369"/>
      <c r="K27" s="367" t="s">
        <v>740</v>
      </c>
      <c r="L27" s="368"/>
      <c r="M27" s="369"/>
    </row>
    <row r="28" spans="1:13" s="105" customFormat="1" ht="11.25" customHeight="1" x14ac:dyDescent="0.2">
      <c r="A28" s="102" t="s">
        <v>742</v>
      </c>
      <c r="B28" s="103" t="s">
        <v>743</v>
      </c>
      <c r="C28" s="103" t="s">
        <v>744</v>
      </c>
      <c r="D28" s="104" t="s">
        <v>745</v>
      </c>
      <c r="E28" s="103" t="s">
        <v>743</v>
      </c>
      <c r="F28" s="103" t="s">
        <v>744</v>
      </c>
      <c r="G28" s="104" t="s">
        <v>745</v>
      </c>
      <c r="H28" s="103" t="s">
        <v>743</v>
      </c>
      <c r="I28" s="103" t="s">
        <v>744</v>
      </c>
      <c r="J28" s="104" t="s">
        <v>745</v>
      </c>
      <c r="K28" s="103" t="s">
        <v>743</v>
      </c>
      <c r="L28" s="103" t="s">
        <v>744</v>
      </c>
      <c r="M28" s="104" t="s">
        <v>745</v>
      </c>
    </row>
    <row r="29" spans="1:13" s="105" customFormat="1" ht="11.25" customHeight="1" x14ac:dyDescent="0.2">
      <c r="A29" s="117">
        <v>600</v>
      </c>
      <c r="B29" s="107">
        <v>100</v>
      </c>
      <c r="C29" s="107">
        <v>110</v>
      </c>
      <c r="D29" s="118">
        <v>11</v>
      </c>
      <c r="E29" s="107">
        <v>120</v>
      </c>
      <c r="F29" s="107">
        <v>110</v>
      </c>
      <c r="G29" s="118">
        <v>12</v>
      </c>
      <c r="H29" s="107"/>
      <c r="I29" s="107"/>
      <c r="J29" s="118"/>
      <c r="K29" s="107"/>
      <c r="L29" s="107"/>
      <c r="M29" s="118"/>
    </row>
    <row r="30" spans="1:13" s="105" customFormat="1" ht="11.25" customHeight="1" x14ac:dyDescent="0.2">
      <c r="A30" s="117">
        <v>800</v>
      </c>
      <c r="B30" s="107">
        <v>100</v>
      </c>
      <c r="C30" s="107">
        <v>130</v>
      </c>
      <c r="D30" s="118">
        <v>12</v>
      </c>
      <c r="E30" s="107">
        <v>120</v>
      </c>
      <c r="F30" s="107">
        <v>130</v>
      </c>
      <c r="G30" s="118">
        <v>14</v>
      </c>
      <c r="H30" s="107">
        <v>100</v>
      </c>
      <c r="I30" s="107">
        <v>110</v>
      </c>
      <c r="J30" s="118">
        <v>12</v>
      </c>
      <c r="K30" s="107">
        <v>120</v>
      </c>
      <c r="L30" s="107">
        <v>110</v>
      </c>
      <c r="M30" s="118">
        <v>20</v>
      </c>
    </row>
    <row r="31" spans="1:13" s="105" customFormat="1" ht="11.25" customHeight="1" x14ac:dyDescent="0.2">
      <c r="A31" s="117">
        <v>1000</v>
      </c>
      <c r="B31" s="107">
        <v>100</v>
      </c>
      <c r="C31" s="107">
        <v>145</v>
      </c>
      <c r="D31" s="118">
        <v>14</v>
      </c>
      <c r="E31" s="107">
        <v>120</v>
      </c>
      <c r="F31" s="107">
        <v>145</v>
      </c>
      <c r="G31" s="118">
        <v>16</v>
      </c>
      <c r="H31" s="107">
        <v>100</v>
      </c>
      <c r="I31" s="107">
        <v>130</v>
      </c>
      <c r="J31" s="118">
        <v>14</v>
      </c>
      <c r="K31" s="107">
        <v>120</v>
      </c>
      <c r="L31" s="107">
        <v>130</v>
      </c>
      <c r="M31" s="118">
        <v>27</v>
      </c>
    </row>
    <row r="32" spans="1:13" s="105" customFormat="1" ht="11.25" customHeight="1" x14ac:dyDescent="0.2">
      <c r="A32" s="117">
        <v>1200</v>
      </c>
      <c r="B32" s="107">
        <v>100</v>
      </c>
      <c r="C32" s="107">
        <v>170</v>
      </c>
      <c r="D32" s="118">
        <v>17</v>
      </c>
      <c r="E32" s="107">
        <v>120</v>
      </c>
      <c r="F32" s="107">
        <v>170</v>
      </c>
      <c r="G32" s="118">
        <v>19</v>
      </c>
      <c r="H32" s="107">
        <v>100</v>
      </c>
      <c r="I32" s="107">
        <v>145</v>
      </c>
      <c r="J32" s="118">
        <v>17</v>
      </c>
      <c r="K32" s="107">
        <v>120</v>
      </c>
      <c r="L32" s="107">
        <v>145</v>
      </c>
      <c r="M32" s="118">
        <v>32</v>
      </c>
    </row>
    <row r="33" spans="1:13" s="105" customFormat="1" ht="11.25" customHeight="1" x14ac:dyDescent="0.2">
      <c r="A33" s="117">
        <v>1500</v>
      </c>
      <c r="B33" s="107">
        <v>100</v>
      </c>
      <c r="C33" s="107">
        <v>205</v>
      </c>
      <c r="D33" s="118">
        <v>20</v>
      </c>
      <c r="E33" s="107">
        <v>120</v>
      </c>
      <c r="F33" s="107">
        <v>205</v>
      </c>
      <c r="G33" s="118">
        <v>23</v>
      </c>
      <c r="H33" s="107">
        <v>100</v>
      </c>
      <c r="I33" s="107">
        <v>170</v>
      </c>
      <c r="J33" s="118">
        <v>20</v>
      </c>
      <c r="K33" s="107">
        <v>120</v>
      </c>
      <c r="L33" s="107">
        <v>170</v>
      </c>
      <c r="M33" s="118">
        <v>40</v>
      </c>
    </row>
    <row r="34" spans="1:13" s="105" customFormat="1" ht="11.25" customHeight="1" x14ac:dyDescent="0.2">
      <c r="A34" s="117">
        <v>1600</v>
      </c>
      <c r="B34" s="107">
        <v>100</v>
      </c>
      <c r="C34" s="107">
        <v>220</v>
      </c>
      <c r="D34" s="118">
        <v>22</v>
      </c>
      <c r="E34" s="107">
        <v>120</v>
      </c>
      <c r="F34" s="107">
        <v>220</v>
      </c>
      <c r="G34" s="118">
        <v>26</v>
      </c>
      <c r="H34" s="107">
        <v>100</v>
      </c>
      <c r="I34" s="107">
        <v>180</v>
      </c>
      <c r="J34" s="118">
        <v>22</v>
      </c>
      <c r="K34" s="107">
        <v>120</v>
      </c>
      <c r="L34" s="107">
        <v>180</v>
      </c>
      <c r="M34" s="118">
        <v>44</v>
      </c>
    </row>
    <row r="35" spans="1:13" s="105" customFormat="1" ht="11.25" customHeight="1" x14ac:dyDescent="0.2">
      <c r="A35" s="117">
        <v>2000</v>
      </c>
      <c r="B35" s="107">
        <v>100</v>
      </c>
      <c r="C35" s="107">
        <v>260</v>
      </c>
      <c r="D35" s="118">
        <v>26</v>
      </c>
      <c r="E35" s="107">
        <v>120</v>
      </c>
      <c r="F35" s="107">
        <v>260</v>
      </c>
      <c r="G35" s="118">
        <v>31</v>
      </c>
      <c r="H35" s="107">
        <v>100</v>
      </c>
      <c r="I35" s="107">
        <v>220</v>
      </c>
      <c r="J35" s="118">
        <v>26</v>
      </c>
      <c r="K35" s="107">
        <v>120</v>
      </c>
      <c r="L35" s="107">
        <v>220</v>
      </c>
      <c r="M35" s="118">
        <v>58</v>
      </c>
    </row>
    <row r="36" spans="1:13" s="105" customFormat="1" ht="11.25" customHeight="1" x14ac:dyDescent="0.2">
      <c r="A36" s="117">
        <v>2500</v>
      </c>
      <c r="B36" s="107">
        <v>100</v>
      </c>
      <c r="C36" s="107">
        <v>310</v>
      </c>
      <c r="D36" s="118">
        <v>31</v>
      </c>
      <c r="E36" s="107">
        <v>120</v>
      </c>
      <c r="F36" s="107">
        <v>310</v>
      </c>
      <c r="G36" s="118">
        <v>37</v>
      </c>
      <c r="H36" s="107">
        <v>100</v>
      </c>
      <c r="I36" s="107">
        <v>260</v>
      </c>
      <c r="J36" s="118">
        <v>31</v>
      </c>
      <c r="K36" s="107">
        <v>120</v>
      </c>
      <c r="L36" s="107">
        <v>260</v>
      </c>
      <c r="M36" s="118">
        <v>71</v>
      </c>
    </row>
    <row r="37" spans="1:13" s="105" customFormat="1" ht="11.25" customHeight="1" x14ac:dyDescent="0.2">
      <c r="A37" s="117">
        <v>3000</v>
      </c>
      <c r="B37" s="107">
        <v>100</v>
      </c>
      <c r="C37" s="107">
        <v>370</v>
      </c>
      <c r="D37" s="118">
        <v>37</v>
      </c>
      <c r="E37" s="107">
        <v>120</v>
      </c>
      <c r="F37" s="107">
        <v>370</v>
      </c>
      <c r="G37" s="118">
        <v>45</v>
      </c>
      <c r="H37" s="107">
        <v>100</v>
      </c>
      <c r="I37" s="107">
        <v>310</v>
      </c>
      <c r="J37" s="118">
        <v>37</v>
      </c>
      <c r="K37" s="107">
        <v>120</v>
      </c>
      <c r="L37" s="107">
        <v>310</v>
      </c>
      <c r="M37" s="118">
        <v>88</v>
      </c>
    </row>
    <row r="38" spans="1:13" s="105" customFormat="1" ht="11.25" customHeight="1" x14ac:dyDescent="0.2">
      <c r="A38" s="117"/>
      <c r="B38" s="107"/>
      <c r="C38" s="107"/>
      <c r="D38" s="112"/>
      <c r="E38" s="107"/>
      <c r="F38" s="107"/>
      <c r="G38" s="110"/>
      <c r="H38" s="107"/>
      <c r="I38" s="107"/>
      <c r="J38" s="110"/>
      <c r="K38" s="113"/>
      <c r="L38" s="103"/>
      <c r="M38" s="103"/>
    </row>
    <row r="39" spans="1:13" ht="11.25" customHeight="1" x14ac:dyDescent="0.15">
      <c r="A39" s="102" t="s">
        <v>729</v>
      </c>
      <c r="B39" s="350" t="s">
        <v>746</v>
      </c>
      <c r="C39" s="352"/>
      <c r="D39" s="352"/>
      <c r="E39" s="352"/>
      <c r="F39" s="352"/>
      <c r="G39" s="352"/>
      <c r="H39" s="352"/>
      <c r="I39" s="352"/>
      <c r="J39" s="352"/>
      <c r="K39" s="352"/>
      <c r="L39" s="352"/>
      <c r="M39" s="353"/>
    </row>
    <row r="40" spans="1:13" ht="11.25" customHeight="1" x14ac:dyDescent="0.15">
      <c r="A40" s="102" t="s">
        <v>730</v>
      </c>
      <c r="B40" s="350" t="s">
        <v>747</v>
      </c>
      <c r="C40" s="352"/>
      <c r="D40" s="352"/>
      <c r="E40" s="352"/>
      <c r="F40" s="352"/>
      <c r="G40" s="352"/>
      <c r="H40" s="352"/>
      <c r="I40" s="352"/>
      <c r="J40" s="352"/>
      <c r="K40" s="352"/>
      <c r="L40" s="352"/>
      <c r="M40" s="353"/>
    </row>
    <row r="41" spans="1:13" ht="11.25" customHeight="1" x14ac:dyDescent="0.15">
      <c r="A41" s="102" t="s">
        <v>731</v>
      </c>
      <c r="B41" s="350" t="s">
        <v>748</v>
      </c>
      <c r="C41" s="352"/>
      <c r="D41" s="352"/>
      <c r="E41" s="352"/>
      <c r="F41" s="352"/>
      <c r="G41" s="352"/>
      <c r="H41" s="352"/>
      <c r="I41" s="352"/>
      <c r="J41" s="352"/>
      <c r="K41" s="352"/>
      <c r="L41" s="352"/>
      <c r="M41" s="353"/>
    </row>
    <row r="42" spans="1:13" x14ac:dyDescent="0.15">
      <c r="B42" s="114"/>
      <c r="C42" s="114"/>
      <c r="D42" s="115"/>
      <c r="E42" s="114"/>
      <c r="F42" s="114"/>
      <c r="G42" s="116"/>
      <c r="H42" s="114"/>
      <c r="I42" s="114"/>
      <c r="J42" s="116"/>
    </row>
    <row r="43" spans="1:13" ht="11.25" customHeight="1" x14ac:dyDescent="0.15"/>
    <row r="44" spans="1:13" s="100" customFormat="1" ht="11.25" customHeight="1" x14ac:dyDescent="0.2">
      <c r="A44" s="98" t="s">
        <v>18</v>
      </c>
      <c r="B44" s="99" t="s">
        <v>708</v>
      </c>
      <c r="C44" s="357">
        <v>2010201001</v>
      </c>
      <c r="D44" s="358"/>
      <c r="E44" s="98" t="s">
        <v>709</v>
      </c>
      <c r="F44" s="359" t="s">
        <v>320</v>
      </c>
      <c r="G44" s="360"/>
      <c r="H44" s="361"/>
      <c r="I44" s="98" t="s">
        <v>711</v>
      </c>
      <c r="J44" s="362" t="s">
        <v>749</v>
      </c>
      <c r="K44" s="363"/>
      <c r="L44" s="363"/>
      <c r="M44" s="364"/>
    </row>
    <row r="45" spans="1:13" s="100" customFormat="1" ht="11.25" customHeight="1" x14ac:dyDescent="0.2">
      <c r="A45" s="98" t="s">
        <v>712</v>
      </c>
      <c r="B45" s="99"/>
      <c r="C45" s="357"/>
      <c r="D45" s="358"/>
      <c r="E45" s="359"/>
      <c r="F45" s="360"/>
      <c r="G45" s="361"/>
      <c r="H45" s="98" t="s">
        <v>712</v>
      </c>
      <c r="I45" s="99"/>
      <c r="J45" s="357"/>
      <c r="K45" s="358"/>
      <c r="L45" s="365"/>
      <c r="M45" s="366"/>
    </row>
    <row r="46" spans="1:13" s="100" customFormat="1" ht="11.25" customHeight="1" x14ac:dyDescent="0.2">
      <c r="A46" s="98" t="s">
        <v>466</v>
      </c>
      <c r="B46" s="347" t="s">
        <v>750</v>
      </c>
      <c r="C46" s="348"/>
      <c r="D46" s="349"/>
      <c r="E46" s="347" t="s">
        <v>43</v>
      </c>
      <c r="F46" s="348"/>
      <c r="G46" s="348"/>
      <c r="H46" s="348"/>
      <c r="I46" s="348"/>
      <c r="J46" s="348"/>
      <c r="K46" s="347" t="s">
        <v>751</v>
      </c>
      <c r="L46" s="348"/>
      <c r="M46" s="349"/>
    </row>
    <row r="47" spans="1:13" ht="11.25" customHeight="1" x14ac:dyDescent="0.15">
      <c r="A47" s="98" t="s">
        <v>713</v>
      </c>
      <c r="B47" s="350" t="s">
        <v>752</v>
      </c>
      <c r="C47" s="351"/>
      <c r="D47" s="351"/>
      <c r="E47" s="351"/>
      <c r="F47" s="351"/>
      <c r="G47" s="351"/>
      <c r="H47" s="351"/>
      <c r="I47" s="101" t="s">
        <v>715</v>
      </c>
      <c r="J47" s="350" t="s">
        <v>753</v>
      </c>
      <c r="K47" s="352"/>
      <c r="L47" s="352"/>
      <c r="M47" s="353"/>
    </row>
    <row r="48" spans="1:13" s="105" customFormat="1" ht="11.25" customHeight="1" x14ac:dyDescent="0.2">
      <c r="A48" s="102" t="s">
        <v>717</v>
      </c>
      <c r="B48" s="103" t="s">
        <v>754</v>
      </c>
      <c r="C48" s="103" t="s">
        <v>755</v>
      </c>
      <c r="D48" s="104" t="s">
        <v>745</v>
      </c>
      <c r="E48" s="103"/>
      <c r="F48" s="103"/>
      <c r="G48" s="103"/>
      <c r="H48" s="103"/>
      <c r="I48" s="103"/>
      <c r="J48" s="103"/>
      <c r="K48" s="113"/>
      <c r="L48" s="103"/>
      <c r="M48" s="103"/>
    </row>
    <row r="49" spans="1:13" s="105" customFormat="1" ht="11.25" customHeight="1" x14ac:dyDescent="0.2">
      <c r="A49" s="106">
        <v>16</v>
      </c>
      <c r="B49" s="107">
        <v>21</v>
      </c>
      <c r="C49" s="107">
        <v>2.2999999999999998</v>
      </c>
      <c r="D49" s="112">
        <v>1.06</v>
      </c>
      <c r="E49" s="107"/>
      <c r="F49" s="107"/>
      <c r="G49" s="110"/>
      <c r="H49" s="107"/>
      <c r="I49" s="107"/>
      <c r="J49" s="110"/>
      <c r="K49" s="119"/>
      <c r="L49" s="103"/>
      <c r="M49" s="103"/>
    </row>
    <row r="50" spans="1:13" s="105" customFormat="1" ht="11.25" customHeight="1" x14ac:dyDescent="0.2">
      <c r="A50" s="106">
        <v>22</v>
      </c>
      <c r="B50" s="107">
        <v>26.5</v>
      </c>
      <c r="C50" s="107">
        <v>2.2999999999999998</v>
      </c>
      <c r="D50" s="112">
        <v>1.37</v>
      </c>
      <c r="E50" s="107"/>
      <c r="F50" s="107"/>
      <c r="G50" s="110"/>
      <c r="H50" s="107"/>
      <c r="I50" s="107"/>
      <c r="J50" s="110"/>
      <c r="K50" s="113"/>
      <c r="L50" s="103"/>
      <c r="M50" s="103"/>
    </row>
    <row r="51" spans="1:13" s="105" customFormat="1" ht="11.25" customHeight="1" x14ac:dyDescent="0.2">
      <c r="A51" s="106">
        <v>28</v>
      </c>
      <c r="B51" s="107">
        <v>33.299999999999997</v>
      </c>
      <c r="C51" s="107">
        <v>2.5</v>
      </c>
      <c r="D51" s="112">
        <v>1.9</v>
      </c>
      <c r="E51" s="107"/>
      <c r="F51" s="107"/>
      <c r="G51" s="110"/>
      <c r="H51" s="107"/>
      <c r="I51" s="107"/>
      <c r="J51" s="110"/>
      <c r="K51" s="113"/>
      <c r="L51" s="103"/>
      <c r="M51" s="103"/>
    </row>
    <row r="52" spans="1:13" s="105" customFormat="1" ht="11.25" customHeight="1" x14ac:dyDescent="0.2">
      <c r="A52" s="106">
        <v>36</v>
      </c>
      <c r="B52" s="107">
        <v>41.9</v>
      </c>
      <c r="C52" s="107">
        <v>2.5</v>
      </c>
      <c r="D52" s="112">
        <v>2.4300000000000002</v>
      </c>
      <c r="E52" s="107"/>
      <c r="F52" s="107"/>
      <c r="G52" s="110"/>
      <c r="H52" s="107"/>
      <c r="I52" s="107"/>
      <c r="J52" s="110"/>
      <c r="K52" s="113"/>
      <c r="L52" s="103"/>
      <c r="M52" s="103"/>
    </row>
    <row r="53" spans="1:13" s="105" customFormat="1" ht="11.25" customHeight="1" x14ac:dyDescent="0.2">
      <c r="A53" s="106">
        <v>42</v>
      </c>
      <c r="B53" s="107">
        <v>47.8</v>
      </c>
      <c r="C53" s="107">
        <v>2.5</v>
      </c>
      <c r="D53" s="112">
        <v>2.79</v>
      </c>
      <c r="E53" s="107"/>
      <c r="F53" s="107"/>
      <c r="G53" s="110"/>
      <c r="H53" s="107"/>
      <c r="I53" s="107"/>
      <c r="J53" s="110"/>
      <c r="K53" s="113"/>
      <c r="L53" s="103"/>
      <c r="M53" s="103"/>
    </row>
    <row r="54" spans="1:13" s="105" customFormat="1" ht="11.25" customHeight="1" x14ac:dyDescent="0.2">
      <c r="A54" s="106">
        <v>54</v>
      </c>
      <c r="B54" s="107">
        <v>59.6</v>
      </c>
      <c r="C54" s="107">
        <v>2.8</v>
      </c>
      <c r="D54" s="112">
        <v>3.92</v>
      </c>
      <c r="E54" s="107"/>
      <c r="F54" s="107"/>
      <c r="G54" s="110"/>
      <c r="H54" s="107"/>
      <c r="I54" s="107"/>
      <c r="J54" s="110"/>
      <c r="K54" s="113"/>
      <c r="L54" s="103"/>
      <c r="M54" s="103"/>
    </row>
    <row r="55" spans="1:13" s="105" customFormat="1" ht="11.25" customHeight="1" x14ac:dyDescent="0.2">
      <c r="A55" s="106">
        <v>70</v>
      </c>
      <c r="B55" s="107">
        <v>75.2</v>
      </c>
      <c r="C55" s="107">
        <v>2.8</v>
      </c>
      <c r="D55" s="112">
        <v>5</v>
      </c>
      <c r="E55" s="107"/>
      <c r="F55" s="107"/>
      <c r="G55" s="110"/>
      <c r="H55" s="107"/>
      <c r="I55" s="107"/>
      <c r="J55" s="110"/>
      <c r="K55" s="113"/>
      <c r="L55" s="103"/>
      <c r="M55" s="103"/>
    </row>
    <row r="56" spans="1:13" s="105" customFormat="1" ht="11.25" customHeight="1" x14ac:dyDescent="0.2">
      <c r="A56" s="106">
        <v>82</v>
      </c>
      <c r="B56" s="107">
        <v>87.9</v>
      </c>
      <c r="C56" s="107">
        <v>2.8</v>
      </c>
      <c r="D56" s="112">
        <v>5.88</v>
      </c>
      <c r="E56" s="107"/>
      <c r="F56" s="107"/>
      <c r="G56" s="110"/>
      <c r="H56" s="107"/>
      <c r="I56" s="107"/>
      <c r="J56" s="110"/>
      <c r="K56" s="113"/>
      <c r="L56" s="103"/>
      <c r="M56" s="103"/>
    </row>
    <row r="57" spans="1:13" s="105" customFormat="1" ht="11.25" customHeight="1" x14ac:dyDescent="0.2">
      <c r="A57" s="106">
        <v>92</v>
      </c>
      <c r="B57" s="107">
        <v>100.7</v>
      </c>
      <c r="C57" s="107">
        <v>3.5</v>
      </c>
      <c r="D57" s="112">
        <v>8.39</v>
      </c>
      <c r="E57" s="107"/>
      <c r="F57" s="107"/>
      <c r="G57" s="110"/>
      <c r="H57" s="107"/>
      <c r="I57" s="107"/>
      <c r="J57" s="110"/>
      <c r="K57" s="113"/>
      <c r="L57" s="103"/>
      <c r="M57" s="103"/>
    </row>
    <row r="58" spans="1:13" s="105" customFormat="1" ht="11.25" customHeight="1" x14ac:dyDescent="0.2">
      <c r="A58" s="106">
        <v>104</v>
      </c>
      <c r="B58" s="107">
        <v>113.4</v>
      </c>
      <c r="C58" s="107">
        <v>3.5</v>
      </c>
      <c r="D58" s="112">
        <v>9.48</v>
      </c>
      <c r="E58" s="107"/>
      <c r="F58" s="107"/>
      <c r="G58" s="110"/>
      <c r="H58" s="107"/>
      <c r="I58" s="107"/>
      <c r="J58" s="110"/>
      <c r="K58" s="113"/>
      <c r="L58" s="103"/>
      <c r="M58" s="103"/>
    </row>
    <row r="59" spans="1:13" s="105" customFormat="1" ht="11.25" customHeight="1" x14ac:dyDescent="0.2">
      <c r="A59" s="106"/>
      <c r="B59" s="107"/>
      <c r="C59" s="107"/>
      <c r="D59" s="112"/>
      <c r="E59" s="107"/>
      <c r="F59" s="107"/>
      <c r="G59" s="110"/>
      <c r="H59" s="107"/>
      <c r="I59" s="107"/>
      <c r="J59" s="110"/>
      <c r="K59" s="113"/>
      <c r="L59" s="103"/>
      <c r="M59" s="103"/>
    </row>
    <row r="60" spans="1:13" ht="11.25" customHeight="1" x14ac:dyDescent="0.15">
      <c r="A60" s="102" t="s">
        <v>729</v>
      </c>
      <c r="B60" s="354"/>
      <c r="C60" s="355"/>
      <c r="D60" s="355"/>
      <c r="E60" s="355"/>
      <c r="F60" s="355"/>
      <c r="G60" s="355"/>
      <c r="H60" s="355"/>
      <c r="I60" s="355"/>
      <c r="J60" s="355"/>
      <c r="K60" s="355"/>
      <c r="L60" s="355"/>
      <c r="M60" s="356"/>
    </row>
    <row r="61" spans="1:13" ht="11.25" hidden="1" customHeight="1" x14ac:dyDescent="0.15">
      <c r="A61" s="102" t="s">
        <v>730</v>
      </c>
      <c r="B61" s="354"/>
      <c r="C61" s="355"/>
      <c r="D61" s="355"/>
      <c r="E61" s="355"/>
      <c r="F61" s="355"/>
      <c r="G61" s="355"/>
      <c r="H61" s="355"/>
      <c r="I61" s="355"/>
      <c r="J61" s="355"/>
      <c r="K61" s="355"/>
      <c r="L61" s="355"/>
      <c r="M61" s="356"/>
    </row>
    <row r="62" spans="1:13" ht="11.25" hidden="1" customHeight="1" x14ac:dyDescent="0.15">
      <c r="A62" s="102" t="s">
        <v>731</v>
      </c>
      <c r="B62" s="354"/>
      <c r="C62" s="355"/>
      <c r="D62" s="355"/>
      <c r="E62" s="355"/>
      <c r="F62" s="355"/>
      <c r="G62" s="355"/>
      <c r="H62" s="355"/>
      <c r="I62" s="355"/>
      <c r="J62" s="355"/>
      <c r="K62" s="355"/>
      <c r="L62" s="355"/>
      <c r="M62" s="356"/>
    </row>
    <row r="63" spans="1:13" x14ac:dyDescent="0.15">
      <c r="B63" s="114"/>
      <c r="C63" s="114"/>
      <c r="D63" s="115"/>
      <c r="E63" s="114"/>
      <c r="F63" s="114"/>
      <c r="G63" s="116"/>
      <c r="H63" s="114"/>
      <c r="I63" s="114"/>
      <c r="J63" s="116"/>
    </row>
    <row r="64" spans="1:13" ht="11.25" customHeight="1" x14ac:dyDescent="0.15"/>
    <row r="65" spans="1:13" s="100" customFormat="1" ht="11.25" customHeight="1" x14ac:dyDescent="0.2">
      <c r="A65" s="98" t="s">
        <v>18</v>
      </c>
      <c r="B65" s="99" t="s">
        <v>708</v>
      </c>
      <c r="C65" s="357">
        <v>2010201002</v>
      </c>
      <c r="D65" s="358"/>
      <c r="E65" s="98" t="s">
        <v>709</v>
      </c>
      <c r="F65" s="359" t="s">
        <v>320</v>
      </c>
      <c r="G65" s="360"/>
      <c r="H65" s="361"/>
      <c r="I65" s="98" t="s">
        <v>711</v>
      </c>
      <c r="J65" s="362" t="s">
        <v>756</v>
      </c>
      <c r="K65" s="363"/>
      <c r="L65" s="363"/>
      <c r="M65" s="364"/>
    </row>
    <row r="66" spans="1:13" s="100" customFormat="1" ht="11.25" customHeight="1" x14ac:dyDescent="0.2">
      <c r="A66" s="98" t="s">
        <v>712</v>
      </c>
      <c r="B66" s="99"/>
      <c r="C66" s="357"/>
      <c r="D66" s="358"/>
      <c r="E66" s="359"/>
      <c r="F66" s="360"/>
      <c r="G66" s="361"/>
      <c r="H66" s="98" t="s">
        <v>712</v>
      </c>
      <c r="I66" s="99"/>
      <c r="J66" s="357"/>
      <c r="K66" s="358"/>
      <c r="L66" s="365"/>
      <c r="M66" s="366"/>
    </row>
    <row r="67" spans="1:13" s="100" customFormat="1" ht="11.25" customHeight="1" x14ac:dyDescent="0.2">
      <c r="A67" s="98" t="s">
        <v>466</v>
      </c>
      <c r="B67" s="347" t="s">
        <v>750</v>
      </c>
      <c r="C67" s="348"/>
      <c r="D67" s="349"/>
      <c r="E67" s="347" t="s">
        <v>43</v>
      </c>
      <c r="F67" s="348"/>
      <c r="G67" s="348"/>
      <c r="H67" s="348"/>
      <c r="I67" s="348"/>
      <c r="J67" s="348"/>
      <c r="K67" s="347" t="s">
        <v>757</v>
      </c>
      <c r="L67" s="348"/>
      <c r="M67" s="349"/>
    </row>
    <row r="68" spans="1:13" ht="11.25" customHeight="1" x14ac:dyDescent="0.15">
      <c r="A68" s="98" t="s">
        <v>713</v>
      </c>
      <c r="B68" s="350" t="s">
        <v>752</v>
      </c>
      <c r="C68" s="351"/>
      <c r="D68" s="351"/>
      <c r="E68" s="351"/>
      <c r="F68" s="351"/>
      <c r="G68" s="351"/>
      <c r="H68" s="351"/>
      <c r="I68" s="101" t="s">
        <v>715</v>
      </c>
      <c r="J68" s="350" t="s">
        <v>753</v>
      </c>
      <c r="K68" s="352"/>
      <c r="L68" s="352"/>
      <c r="M68" s="353"/>
    </row>
    <row r="69" spans="1:13" s="105" customFormat="1" ht="11.25" customHeight="1" x14ac:dyDescent="0.2">
      <c r="A69" s="102" t="s">
        <v>717</v>
      </c>
      <c r="B69" s="103" t="s">
        <v>754</v>
      </c>
      <c r="C69" s="103" t="s">
        <v>755</v>
      </c>
      <c r="D69" s="104" t="s">
        <v>745</v>
      </c>
      <c r="E69" s="103"/>
      <c r="F69" s="103"/>
      <c r="G69" s="103"/>
      <c r="H69" s="103"/>
      <c r="I69" s="103"/>
      <c r="J69" s="103"/>
      <c r="K69" s="113"/>
      <c r="L69" s="103"/>
      <c r="M69" s="103"/>
    </row>
    <row r="70" spans="1:13" s="105" customFormat="1" ht="11.25" customHeight="1" x14ac:dyDescent="0.2">
      <c r="A70" s="120">
        <v>19</v>
      </c>
      <c r="B70" s="107">
        <v>19.100000000000001</v>
      </c>
      <c r="C70" s="107">
        <v>1.6</v>
      </c>
      <c r="D70" s="121">
        <v>0.69</v>
      </c>
      <c r="E70" s="107"/>
      <c r="F70" s="107"/>
      <c r="G70" s="110"/>
      <c r="H70" s="107"/>
      <c r="I70" s="107"/>
      <c r="J70" s="110"/>
      <c r="K70" s="119"/>
      <c r="L70" s="103"/>
      <c r="M70" s="103"/>
    </row>
    <row r="71" spans="1:13" s="105" customFormat="1" ht="11.25" customHeight="1" x14ac:dyDescent="0.2">
      <c r="A71" s="120">
        <v>25</v>
      </c>
      <c r="B71" s="107">
        <v>25.4</v>
      </c>
      <c r="C71" s="107">
        <v>1.6</v>
      </c>
      <c r="D71" s="121">
        <v>0.93899999999999995</v>
      </c>
      <c r="E71" s="107"/>
      <c r="F71" s="107"/>
      <c r="G71" s="110"/>
      <c r="H71" s="107"/>
      <c r="I71" s="107"/>
      <c r="J71" s="110"/>
      <c r="K71" s="113"/>
      <c r="L71" s="103"/>
      <c r="M71" s="103"/>
    </row>
    <row r="72" spans="1:13" s="105" customFormat="1" ht="11.25" customHeight="1" x14ac:dyDescent="0.2">
      <c r="A72" s="120">
        <v>31</v>
      </c>
      <c r="B72" s="107">
        <v>31.8</v>
      </c>
      <c r="C72" s="107">
        <v>1.6</v>
      </c>
      <c r="D72" s="112">
        <v>1.19</v>
      </c>
      <c r="E72" s="107"/>
      <c r="F72" s="107"/>
      <c r="G72" s="110"/>
      <c r="H72" s="107"/>
      <c r="I72" s="107"/>
      <c r="J72" s="110"/>
      <c r="K72" s="113"/>
      <c r="L72" s="103"/>
      <c r="M72" s="103"/>
    </row>
    <row r="73" spans="1:13" s="105" customFormat="1" ht="11.25" customHeight="1" x14ac:dyDescent="0.2">
      <c r="A73" s="120">
        <v>39</v>
      </c>
      <c r="B73" s="107">
        <v>38.1</v>
      </c>
      <c r="C73" s="107">
        <v>1.6</v>
      </c>
      <c r="D73" s="112">
        <v>1.44</v>
      </c>
      <c r="E73" s="107"/>
      <c r="F73" s="107"/>
      <c r="G73" s="110"/>
      <c r="H73" s="107"/>
      <c r="I73" s="107"/>
      <c r="J73" s="110"/>
      <c r="K73" s="113"/>
      <c r="L73" s="103"/>
      <c r="M73" s="103"/>
    </row>
    <row r="74" spans="1:13" s="105" customFormat="1" ht="11.25" customHeight="1" x14ac:dyDescent="0.2">
      <c r="A74" s="120">
        <v>51</v>
      </c>
      <c r="B74" s="107">
        <v>50.8</v>
      </c>
      <c r="C74" s="107">
        <v>1.6</v>
      </c>
      <c r="D74" s="112">
        <v>1.94</v>
      </c>
      <c r="E74" s="107"/>
      <c r="F74" s="107"/>
      <c r="G74" s="110"/>
      <c r="H74" s="107"/>
      <c r="I74" s="107"/>
      <c r="J74" s="110"/>
      <c r="K74" s="113"/>
      <c r="L74" s="103"/>
      <c r="M74" s="103"/>
    </row>
    <row r="75" spans="1:13" s="105" customFormat="1" ht="11.25" customHeight="1" x14ac:dyDescent="0.2">
      <c r="A75" s="120">
        <v>63</v>
      </c>
      <c r="B75" s="107">
        <v>63.5</v>
      </c>
      <c r="C75" s="107">
        <v>2</v>
      </c>
      <c r="D75" s="112">
        <v>3.03</v>
      </c>
      <c r="E75" s="107"/>
      <c r="F75" s="107"/>
      <c r="G75" s="110"/>
      <c r="H75" s="107"/>
      <c r="I75" s="107"/>
      <c r="J75" s="110"/>
      <c r="K75" s="113"/>
      <c r="L75" s="103"/>
      <c r="M75" s="103"/>
    </row>
    <row r="76" spans="1:13" s="105" customFormat="1" ht="11.25" customHeight="1" x14ac:dyDescent="0.2">
      <c r="A76" s="120">
        <v>75</v>
      </c>
      <c r="B76" s="107">
        <v>76.2</v>
      </c>
      <c r="C76" s="107">
        <v>2</v>
      </c>
      <c r="D76" s="112">
        <v>3.66</v>
      </c>
      <c r="E76" s="107"/>
      <c r="F76" s="107"/>
      <c r="G76" s="110"/>
      <c r="H76" s="107"/>
      <c r="I76" s="107"/>
      <c r="J76" s="110"/>
      <c r="K76" s="113"/>
      <c r="L76" s="103"/>
      <c r="M76" s="103"/>
    </row>
    <row r="77" spans="1:13" s="105" customFormat="1" ht="11.25" customHeight="1" x14ac:dyDescent="0.2">
      <c r="A77" s="120"/>
      <c r="B77" s="107"/>
      <c r="C77" s="107"/>
      <c r="D77" s="112"/>
      <c r="E77" s="107"/>
      <c r="F77" s="107"/>
      <c r="G77" s="110"/>
      <c r="H77" s="107"/>
      <c r="I77" s="107"/>
      <c r="J77" s="110"/>
      <c r="K77" s="113"/>
      <c r="L77" s="103"/>
      <c r="M77" s="103"/>
    </row>
    <row r="78" spans="1:13" s="105" customFormat="1" ht="11.25" hidden="1" customHeight="1" x14ac:dyDescent="0.2">
      <c r="A78" s="120"/>
      <c r="B78" s="107"/>
      <c r="C78" s="107"/>
      <c r="D78" s="112"/>
      <c r="E78" s="107"/>
      <c r="F78" s="107"/>
      <c r="G78" s="110"/>
      <c r="H78" s="107"/>
      <c r="I78" s="107"/>
      <c r="J78" s="110"/>
      <c r="K78" s="113"/>
      <c r="L78" s="103"/>
      <c r="M78" s="103"/>
    </row>
    <row r="79" spans="1:13" s="105" customFormat="1" ht="11.25" hidden="1" customHeight="1" x14ac:dyDescent="0.2">
      <c r="A79" s="120"/>
      <c r="B79" s="107"/>
      <c r="C79" s="107"/>
      <c r="D79" s="112"/>
      <c r="E79" s="107"/>
      <c r="F79" s="107"/>
      <c r="G79" s="110"/>
      <c r="H79" s="107"/>
      <c r="I79" s="107"/>
      <c r="J79" s="110"/>
      <c r="K79" s="113"/>
      <c r="L79" s="103"/>
      <c r="M79" s="103"/>
    </row>
    <row r="80" spans="1:13" s="105" customFormat="1" ht="11.25" hidden="1" customHeight="1" x14ac:dyDescent="0.2">
      <c r="A80" s="106"/>
      <c r="B80" s="107"/>
      <c r="C80" s="107"/>
      <c r="D80" s="112"/>
      <c r="E80" s="107"/>
      <c r="F80" s="107"/>
      <c r="G80" s="110"/>
      <c r="H80" s="107"/>
      <c r="I80" s="107"/>
      <c r="J80" s="110"/>
      <c r="K80" s="113"/>
      <c r="L80" s="103"/>
      <c r="M80" s="103"/>
    </row>
    <row r="81" spans="1:13" ht="11.25" customHeight="1" x14ac:dyDescent="0.15">
      <c r="A81" s="102" t="s">
        <v>729</v>
      </c>
      <c r="B81" s="354"/>
      <c r="C81" s="355"/>
      <c r="D81" s="355"/>
      <c r="E81" s="355"/>
      <c r="F81" s="355"/>
      <c r="G81" s="355"/>
      <c r="H81" s="355"/>
      <c r="I81" s="355"/>
      <c r="J81" s="355"/>
      <c r="K81" s="355"/>
      <c r="L81" s="355"/>
      <c r="M81" s="356"/>
    </row>
    <row r="82" spans="1:13" ht="11.25" hidden="1" customHeight="1" x14ac:dyDescent="0.15">
      <c r="A82" s="102" t="s">
        <v>730</v>
      </c>
      <c r="B82" s="354"/>
      <c r="C82" s="355"/>
      <c r="D82" s="355"/>
      <c r="E82" s="355"/>
      <c r="F82" s="355"/>
      <c r="G82" s="355"/>
      <c r="H82" s="355"/>
      <c r="I82" s="355"/>
      <c r="J82" s="355"/>
      <c r="K82" s="355"/>
      <c r="L82" s="355"/>
      <c r="M82" s="356"/>
    </row>
    <row r="83" spans="1:13" ht="11.25" hidden="1" customHeight="1" x14ac:dyDescent="0.15">
      <c r="A83" s="102" t="s">
        <v>731</v>
      </c>
      <c r="B83" s="354"/>
      <c r="C83" s="355"/>
      <c r="D83" s="355"/>
      <c r="E83" s="355"/>
      <c r="F83" s="355"/>
      <c r="G83" s="355"/>
      <c r="H83" s="355"/>
      <c r="I83" s="355"/>
      <c r="J83" s="355"/>
      <c r="K83" s="355"/>
      <c r="L83" s="355"/>
      <c r="M83" s="356"/>
    </row>
    <row r="84" spans="1:13" x14ac:dyDescent="0.15">
      <c r="B84" s="114"/>
      <c r="C84" s="114"/>
      <c r="D84" s="115"/>
      <c r="E84" s="114"/>
      <c r="F84" s="114"/>
      <c r="G84" s="116"/>
      <c r="H84" s="114"/>
      <c r="I84" s="114"/>
      <c r="J84" s="116"/>
    </row>
    <row r="85" spans="1:13" ht="11.25" customHeight="1" x14ac:dyDescent="0.15"/>
    <row r="86" spans="1:13" s="100" customFormat="1" ht="11.25" customHeight="1" x14ac:dyDescent="0.2">
      <c r="A86" s="98" t="s">
        <v>18</v>
      </c>
      <c r="B86" s="99" t="s">
        <v>708</v>
      </c>
      <c r="C86" s="357">
        <v>2010201003</v>
      </c>
      <c r="D86" s="358"/>
      <c r="E86" s="98" t="s">
        <v>709</v>
      </c>
      <c r="F86" s="359" t="s">
        <v>320</v>
      </c>
      <c r="G86" s="360"/>
      <c r="H86" s="361"/>
      <c r="I86" s="98" t="s">
        <v>711</v>
      </c>
      <c r="J86" s="362" t="s">
        <v>489</v>
      </c>
      <c r="K86" s="363"/>
      <c r="L86" s="363"/>
      <c r="M86" s="364"/>
    </row>
    <row r="87" spans="1:13" s="100" customFormat="1" ht="11.25" customHeight="1" x14ac:dyDescent="0.2">
      <c r="A87" s="98" t="s">
        <v>712</v>
      </c>
      <c r="B87" s="99"/>
      <c r="C87" s="357"/>
      <c r="D87" s="358"/>
      <c r="E87" s="359"/>
      <c r="F87" s="360"/>
      <c r="G87" s="361"/>
      <c r="H87" s="98" t="s">
        <v>712</v>
      </c>
      <c r="I87" s="99"/>
      <c r="J87" s="357"/>
      <c r="K87" s="358"/>
      <c r="L87" s="365"/>
      <c r="M87" s="366"/>
    </row>
    <row r="88" spans="1:13" s="100" customFormat="1" ht="11.25" customHeight="1" x14ac:dyDescent="0.2">
      <c r="A88" s="98" t="s">
        <v>466</v>
      </c>
      <c r="B88" s="347" t="s">
        <v>750</v>
      </c>
      <c r="C88" s="348"/>
      <c r="D88" s="349"/>
      <c r="E88" s="347" t="s">
        <v>43</v>
      </c>
      <c r="F88" s="348"/>
      <c r="G88" s="348"/>
      <c r="H88" s="348"/>
      <c r="I88" s="348"/>
      <c r="J88" s="348"/>
      <c r="K88" s="347" t="s">
        <v>758</v>
      </c>
      <c r="L88" s="348"/>
      <c r="M88" s="349"/>
    </row>
    <row r="89" spans="1:13" ht="11.25" customHeight="1" x14ac:dyDescent="0.15">
      <c r="A89" s="98" t="s">
        <v>713</v>
      </c>
      <c r="B89" s="350" t="s">
        <v>752</v>
      </c>
      <c r="C89" s="351"/>
      <c r="D89" s="351"/>
      <c r="E89" s="351"/>
      <c r="F89" s="351"/>
      <c r="G89" s="351"/>
      <c r="H89" s="351"/>
      <c r="I89" s="101" t="s">
        <v>715</v>
      </c>
      <c r="J89" s="350" t="s">
        <v>753</v>
      </c>
      <c r="K89" s="352"/>
      <c r="L89" s="352"/>
      <c r="M89" s="353"/>
    </row>
    <row r="90" spans="1:13" s="105" customFormat="1" ht="11.25" customHeight="1" x14ac:dyDescent="0.2">
      <c r="A90" s="102" t="s">
        <v>717</v>
      </c>
      <c r="B90" s="103" t="s">
        <v>754</v>
      </c>
      <c r="C90" s="103" t="s">
        <v>755</v>
      </c>
      <c r="D90" s="104" t="s">
        <v>745</v>
      </c>
      <c r="E90" s="103"/>
      <c r="F90" s="103"/>
      <c r="G90" s="103"/>
      <c r="H90" s="103"/>
      <c r="I90" s="103"/>
      <c r="J90" s="103"/>
      <c r="K90" s="113"/>
      <c r="L90" s="103"/>
      <c r="M90" s="103"/>
    </row>
    <row r="91" spans="1:13" s="105" customFormat="1" ht="11.25" customHeight="1" x14ac:dyDescent="0.2">
      <c r="A91" s="122">
        <v>19</v>
      </c>
      <c r="B91" s="107">
        <v>19.100000000000001</v>
      </c>
      <c r="C91" s="107">
        <v>1.2</v>
      </c>
      <c r="D91" s="121">
        <v>0.53</v>
      </c>
      <c r="E91" s="107"/>
      <c r="F91" s="107"/>
      <c r="G91" s="110"/>
      <c r="H91" s="107"/>
      <c r="I91" s="107"/>
      <c r="J91" s="110"/>
      <c r="K91" s="119"/>
      <c r="L91" s="103"/>
      <c r="M91" s="103"/>
    </row>
    <row r="92" spans="1:13" s="105" customFormat="1" ht="11.25" customHeight="1" x14ac:dyDescent="0.2">
      <c r="A92" s="122">
        <v>25</v>
      </c>
      <c r="B92" s="107">
        <v>25.4</v>
      </c>
      <c r="C92" s="107">
        <v>1.2</v>
      </c>
      <c r="D92" s="121">
        <v>0.71599999999999997</v>
      </c>
      <c r="E92" s="107"/>
      <c r="F92" s="107"/>
      <c r="G92" s="110"/>
      <c r="H92" s="107"/>
      <c r="I92" s="107"/>
      <c r="J92" s="110"/>
      <c r="K92" s="113"/>
      <c r="L92" s="103"/>
      <c r="M92" s="103"/>
    </row>
    <row r="93" spans="1:13" s="105" customFormat="1" ht="11.25" customHeight="1" x14ac:dyDescent="0.2">
      <c r="A93" s="122">
        <v>31</v>
      </c>
      <c r="B93" s="107">
        <v>31.8</v>
      </c>
      <c r="C93" s="107">
        <v>1.4</v>
      </c>
      <c r="D93" s="112">
        <v>1.05</v>
      </c>
      <c r="E93" s="107"/>
      <c r="F93" s="107"/>
      <c r="G93" s="110"/>
      <c r="H93" s="107"/>
      <c r="I93" s="107"/>
      <c r="J93" s="110"/>
      <c r="K93" s="113"/>
      <c r="L93" s="103"/>
      <c r="M93" s="103"/>
    </row>
    <row r="94" spans="1:13" s="105" customFormat="1" ht="11.25" customHeight="1" x14ac:dyDescent="0.2">
      <c r="A94" s="122">
        <v>39</v>
      </c>
      <c r="B94" s="107">
        <v>38.1</v>
      </c>
      <c r="C94" s="107">
        <v>1.4</v>
      </c>
      <c r="D94" s="112">
        <v>1.27</v>
      </c>
      <c r="E94" s="107"/>
      <c r="F94" s="107"/>
      <c r="G94" s="110"/>
      <c r="H94" s="107"/>
      <c r="I94" s="107"/>
      <c r="J94" s="110"/>
      <c r="K94" s="113"/>
      <c r="L94" s="103"/>
      <c r="M94" s="103"/>
    </row>
    <row r="95" spans="1:13" s="105" customFormat="1" ht="11.25" customHeight="1" x14ac:dyDescent="0.2">
      <c r="A95" s="122">
        <v>51</v>
      </c>
      <c r="B95" s="107">
        <v>50.8</v>
      </c>
      <c r="C95" s="107">
        <v>1.4</v>
      </c>
      <c r="D95" s="112">
        <v>1.71</v>
      </c>
      <c r="E95" s="107"/>
      <c r="F95" s="107"/>
      <c r="G95" s="110"/>
      <c r="H95" s="107"/>
      <c r="I95" s="107"/>
      <c r="J95" s="110"/>
      <c r="K95" s="113"/>
      <c r="L95" s="103"/>
      <c r="M95" s="103"/>
    </row>
    <row r="96" spans="1:13" s="105" customFormat="1" ht="11.25" customHeight="1" x14ac:dyDescent="0.2">
      <c r="A96" s="122">
        <v>63</v>
      </c>
      <c r="B96" s="107">
        <v>63.5</v>
      </c>
      <c r="C96" s="107">
        <v>1.6</v>
      </c>
      <c r="D96" s="112">
        <v>2.44</v>
      </c>
      <c r="E96" s="107"/>
      <c r="F96" s="107"/>
      <c r="G96" s="110"/>
      <c r="H96" s="107"/>
      <c r="I96" s="107"/>
      <c r="J96" s="110"/>
      <c r="K96" s="113"/>
      <c r="L96" s="103"/>
      <c r="M96" s="103"/>
    </row>
    <row r="97" spans="1:13" s="105" customFormat="1" ht="11.25" customHeight="1" x14ac:dyDescent="0.2">
      <c r="A97" s="122">
        <v>75</v>
      </c>
      <c r="B97" s="107">
        <v>76.2</v>
      </c>
      <c r="C97" s="107">
        <v>1.8</v>
      </c>
      <c r="D97" s="112">
        <v>3.3</v>
      </c>
      <c r="E97" s="107"/>
      <c r="F97" s="107"/>
      <c r="G97" s="110"/>
      <c r="H97" s="107"/>
      <c r="I97" s="107"/>
      <c r="J97" s="110"/>
      <c r="K97" s="113"/>
      <c r="L97" s="103"/>
      <c r="M97" s="103"/>
    </row>
    <row r="98" spans="1:13" s="105" customFormat="1" ht="11.25" customHeight="1" x14ac:dyDescent="0.2">
      <c r="A98" s="122"/>
      <c r="B98" s="107"/>
      <c r="C98" s="107"/>
      <c r="D98" s="112"/>
      <c r="E98" s="107"/>
      <c r="F98" s="107"/>
      <c r="G98" s="110"/>
      <c r="H98" s="107"/>
      <c r="I98" s="107"/>
      <c r="J98" s="110"/>
      <c r="K98" s="113"/>
      <c r="L98" s="103"/>
      <c r="M98" s="103"/>
    </row>
    <row r="99" spans="1:13" s="105" customFormat="1" ht="11.25" hidden="1" customHeight="1" x14ac:dyDescent="0.2">
      <c r="A99" s="122"/>
      <c r="B99" s="107"/>
      <c r="C99" s="107"/>
      <c r="D99" s="112"/>
      <c r="E99" s="107"/>
      <c r="F99" s="107"/>
      <c r="G99" s="110"/>
      <c r="H99" s="107"/>
      <c r="I99" s="107"/>
      <c r="J99" s="110"/>
      <c r="K99" s="113"/>
      <c r="L99" s="103"/>
      <c r="M99" s="103"/>
    </row>
    <row r="100" spans="1:13" s="105" customFormat="1" ht="11.25" hidden="1" customHeight="1" x14ac:dyDescent="0.2">
      <c r="A100" s="122"/>
      <c r="B100" s="107"/>
      <c r="C100" s="107"/>
      <c r="D100" s="112"/>
      <c r="E100" s="107"/>
      <c r="F100" s="107"/>
      <c r="G100" s="110"/>
      <c r="H100" s="107"/>
      <c r="I100" s="107"/>
      <c r="J100" s="110"/>
      <c r="K100" s="113"/>
      <c r="L100" s="103"/>
      <c r="M100" s="103"/>
    </row>
    <row r="101" spans="1:13" s="105" customFormat="1" ht="11.25" hidden="1" customHeight="1" x14ac:dyDescent="0.2">
      <c r="A101" s="106"/>
      <c r="B101" s="107"/>
      <c r="C101" s="107"/>
      <c r="D101" s="112"/>
      <c r="E101" s="107"/>
      <c r="F101" s="107"/>
      <c r="G101" s="110"/>
      <c r="H101" s="107"/>
      <c r="I101" s="107"/>
      <c r="J101" s="110"/>
      <c r="K101" s="113"/>
      <c r="L101" s="103"/>
      <c r="M101" s="103"/>
    </row>
    <row r="102" spans="1:13" ht="11.25" customHeight="1" x14ac:dyDescent="0.15">
      <c r="A102" s="102" t="s">
        <v>729</v>
      </c>
      <c r="B102" s="354"/>
      <c r="C102" s="355"/>
      <c r="D102" s="355"/>
      <c r="E102" s="355"/>
      <c r="F102" s="355"/>
      <c r="G102" s="355"/>
      <c r="H102" s="355"/>
      <c r="I102" s="355"/>
      <c r="J102" s="355"/>
      <c r="K102" s="355"/>
      <c r="L102" s="355"/>
      <c r="M102" s="356"/>
    </row>
    <row r="103" spans="1:13" ht="11.25" hidden="1" customHeight="1" x14ac:dyDescent="0.15">
      <c r="A103" s="102" t="s">
        <v>730</v>
      </c>
      <c r="B103" s="354"/>
      <c r="C103" s="355"/>
      <c r="D103" s="355"/>
      <c r="E103" s="355"/>
      <c r="F103" s="355"/>
      <c r="G103" s="355"/>
      <c r="H103" s="355"/>
      <c r="I103" s="355"/>
      <c r="J103" s="355"/>
      <c r="K103" s="355"/>
      <c r="L103" s="355"/>
      <c r="M103" s="356"/>
    </row>
    <row r="104" spans="1:13" ht="11.25" hidden="1" customHeight="1" x14ac:dyDescent="0.15">
      <c r="A104" s="102" t="s">
        <v>731</v>
      </c>
      <c r="B104" s="354"/>
      <c r="C104" s="355"/>
      <c r="D104" s="355"/>
      <c r="E104" s="355"/>
      <c r="F104" s="355"/>
      <c r="G104" s="355"/>
      <c r="H104" s="355"/>
      <c r="I104" s="355"/>
      <c r="J104" s="355"/>
      <c r="K104" s="355"/>
      <c r="L104" s="355"/>
      <c r="M104" s="356"/>
    </row>
    <row r="105" spans="1:13" x14ac:dyDescent="0.15">
      <c r="B105" s="114"/>
      <c r="C105" s="114"/>
      <c r="D105" s="115"/>
      <c r="E105" s="114"/>
      <c r="F105" s="114"/>
      <c r="G105" s="116"/>
      <c r="H105" s="114"/>
      <c r="I105" s="114"/>
      <c r="J105" s="116"/>
    </row>
    <row r="106" spans="1:13" ht="11.25" customHeight="1" x14ac:dyDescent="0.15"/>
    <row r="107" spans="1:13" s="100" customFormat="1" ht="11.25" customHeight="1" x14ac:dyDescent="0.2">
      <c r="A107" s="98" t="s">
        <v>18</v>
      </c>
      <c r="B107" s="99" t="s">
        <v>708</v>
      </c>
      <c r="C107" s="357">
        <v>2010202001</v>
      </c>
      <c r="D107" s="358"/>
      <c r="E107" s="98" t="s">
        <v>709</v>
      </c>
      <c r="F107" s="359" t="s">
        <v>759</v>
      </c>
      <c r="G107" s="360"/>
      <c r="H107" s="361"/>
      <c r="I107" s="98" t="s">
        <v>711</v>
      </c>
      <c r="J107" s="362" t="s">
        <v>760</v>
      </c>
      <c r="K107" s="363"/>
      <c r="L107" s="363"/>
      <c r="M107" s="364"/>
    </row>
    <row r="108" spans="1:13" s="100" customFormat="1" ht="11.25" customHeight="1" x14ac:dyDescent="0.2">
      <c r="A108" s="98" t="s">
        <v>712</v>
      </c>
      <c r="B108" s="99"/>
      <c r="C108" s="357"/>
      <c r="D108" s="358"/>
      <c r="E108" s="359"/>
      <c r="F108" s="360"/>
      <c r="G108" s="361"/>
      <c r="H108" s="98" t="s">
        <v>712</v>
      </c>
      <c r="I108" s="99"/>
      <c r="J108" s="357"/>
      <c r="K108" s="358"/>
      <c r="L108" s="365"/>
      <c r="M108" s="366"/>
    </row>
    <row r="109" spans="1:13" s="100" customFormat="1" ht="11.25" customHeight="1" x14ac:dyDescent="0.2">
      <c r="A109" s="98" t="s">
        <v>466</v>
      </c>
      <c r="B109" s="347" t="s">
        <v>78</v>
      </c>
      <c r="C109" s="348"/>
      <c r="D109" s="349"/>
      <c r="E109" s="347" t="s">
        <v>761</v>
      </c>
      <c r="F109" s="348"/>
      <c r="G109" s="348"/>
      <c r="H109" s="348"/>
      <c r="I109" s="348"/>
      <c r="J109" s="348"/>
      <c r="K109" s="347"/>
      <c r="L109" s="348"/>
      <c r="M109" s="349"/>
    </row>
    <row r="110" spans="1:13" ht="11.25" customHeight="1" x14ac:dyDescent="0.15">
      <c r="A110" s="98" t="s">
        <v>713</v>
      </c>
      <c r="B110" s="350" t="s">
        <v>752</v>
      </c>
      <c r="C110" s="351"/>
      <c r="D110" s="351"/>
      <c r="E110" s="351"/>
      <c r="F110" s="351"/>
      <c r="G110" s="351"/>
      <c r="H110" s="351"/>
      <c r="I110" s="101" t="s">
        <v>715</v>
      </c>
      <c r="J110" s="350" t="s">
        <v>737</v>
      </c>
      <c r="K110" s="352"/>
      <c r="L110" s="352"/>
      <c r="M110" s="353"/>
    </row>
    <row r="111" spans="1:13" s="119" customFormat="1" ht="11.25" customHeight="1" x14ac:dyDescent="0.2">
      <c r="A111" s="102" t="s">
        <v>717</v>
      </c>
      <c r="B111" s="103" t="s">
        <v>754</v>
      </c>
      <c r="C111" s="103" t="s">
        <v>755</v>
      </c>
      <c r="D111" s="104" t="s">
        <v>745</v>
      </c>
      <c r="E111" s="103"/>
      <c r="F111" s="103"/>
      <c r="G111" s="103"/>
      <c r="H111" s="103"/>
      <c r="I111" s="103"/>
      <c r="J111" s="103"/>
      <c r="K111" s="113"/>
      <c r="L111" s="103"/>
      <c r="M111" s="103"/>
    </row>
    <row r="112" spans="1:13" s="119" customFormat="1" ht="11.25" customHeight="1" x14ac:dyDescent="0.15">
      <c r="A112" s="123">
        <v>14</v>
      </c>
      <c r="B112" s="124">
        <v>16</v>
      </c>
      <c r="C112" s="124">
        <v>21.5</v>
      </c>
      <c r="D112" s="125">
        <f>4/50</f>
        <v>0.08</v>
      </c>
      <c r="E112" s="107"/>
      <c r="F112" s="107"/>
      <c r="G112" s="110"/>
      <c r="H112" s="107"/>
      <c r="I112" s="107"/>
      <c r="J112" s="110"/>
      <c r="L112" s="103"/>
      <c r="M112" s="103"/>
    </row>
    <row r="113" spans="1:13" s="119" customFormat="1" ht="11.25" customHeight="1" x14ac:dyDescent="0.15">
      <c r="A113" s="123">
        <v>16</v>
      </c>
      <c r="B113" s="124">
        <v>17</v>
      </c>
      <c r="C113" s="124">
        <v>23</v>
      </c>
      <c r="D113" s="125">
        <f>4/50</f>
        <v>0.08</v>
      </c>
      <c r="E113" s="107"/>
      <c r="F113" s="107"/>
      <c r="G113" s="110"/>
      <c r="H113" s="107"/>
      <c r="I113" s="107"/>
      <c r="J113" s="110"/>
      <c r="K113" s="113"/>
      <c r="L113" s="103"/>
      <c r="M113" s="103"/>
    </row>
    <row r="114" spans="1:13" s="119" customFormat="1" ht="11.25" customHeight="1" x14ac:dyDescent="0.15">
      <c r="A114" s="123">
        <v>22</v>
      </c>
      <c r="B114" s="124">
        <v>24</v>
      </c>
      <c r="C114" s="124">
        <v>30.5</v>
      </c>
      <c r="D114" s="125">
        <f>6/50</f>
        <v>0.12</v>
      </c>
      <c r="E114" s="107"/>
      <c r="F114" s="107"/>
      <c r="G114" s="110"/>
      <c r="H114" s="107"/>
      <c r="I114" s="107"/>
      <c r="J114" s="110"/>
      <c r="K114" s="113"/>
      <c r="L114" s="103"/>
      <c r="M114" s="103"/>
    </row>
    <row r="115" spans="1:13" s="119" customFormat="1" ht="11.25" customHeight="1" x14ac:dyDescent="0.15">
      <c r="A115" s="123">
        <v>28</v>
      </c>
      <c r="B115" s="124">
        <v>30</v>
      </c>
      <c r="C115" s="124">
        <v>36.5</v>
      </c>
      <c r="D115" s="125">
        <f>4/30</f>
        <v>0.13333333333333333</v>
      </c>
      <c r="E115" s="107"/>
      <c r="F115" s="107"/>
      <c r="G115" s="110"/>
      <c r="H115" s="107"/>
      <c r="I115" s="107"/>
      <c r="J115" s="110"/>
      <c r="K115" s="113"/>
      <c r="L115" s="103"/>
      <c r="M115" s="103"/>
    </row>
    <row r="116" spans="1:13" s="119" customFormat="1" ht="11.25" customHeight="1" x14ac:dyDescent="0.15">
      <c r="A116" s="123">
        <v>36</v>
      </c>
      <c r="B116" s="124">
        <v>38</v>
      </c>
      <c r="C116" s="124">
        <v>45.5</v>
      </c>
      <c r="D116" s="125">
        <f>6/30</f>
        <v>0.2</v>
      </c>
      <c r="E116" s="107"/>
      <c r="F116" s="107"/>
      <c r="G116" s="110"/>
      <c r="H116" s="107"/>
      <c r="I116" s="107"/>
      <c r="J116" s="110"/>
      <c r="K116" s="113"/>
      <c r="L116" s="103"/>
      <c r="M116" s="103"/>
    </row>
    <row r="117" spans="1:13" s="119" customFormat="1" ht="11.25" customHeight="1" x14ac:dyDescent="0.15">
      <c r="A117" s="126">
        <v>42</v>
      </c>
      <c r="B117" s="124">
        <v>42</v>
      </c>
      <c r="C117" s="124">
        <v>52</v>
      </c>
      <c r="D117" s="125">
        <f>7/30</f>
        <v>0.23333333333333334</v>
      </c>
      <c r="E117" s="107"/>
      <c r="F117" s="107"/>
      <c r="G117" s="110"/>
      <c r="H117" s="107"/>
      <c r="I117" s="107"/>
      <c r="J117" s="110"/>
      <c r="K117" s="113"/>
      <c r="L117" s="103"/>
      <c r="M117" s="103"/>
    </row>
    <row r="118" spans="1:13" s="119" customFormat="1" ht="11.25" customHeight="1" x14ac:dyDescent="0.15">
      <c r="A118" s="126">
        <v>54</v>
      </c>
      <c r="B118" s="124">
        <v>53</v>
      </c>
      <c r="C118" s="124">
        <v>64.5</v>
      </c>
      <c r="D118" s="125">
        <f>10/30</f>
        <v>0.33333333333333331</v>
      </c>
      <c r="E118" s="107"/>
      <c r="F118" s="107"/>
      <c r="G118" s="110"/>
      <c r="H118" s="107"/>
      <c r="I118" s="107"/>
      <c r="J118" s="110"/>
      <c r="K118" s="113"/>
      <c r="L118" s="103"/>
      <c r="M118" s="103"/>
    </row>
    <row r="119" spans="1:13" s="119" customFormat="1" ht="11.25" customHeight="1" x14ac:dyDescent="0.2">
      <c r="A119" s="127"/>
      <c r="B119" s="107"/>
      <c r="C119" s="107"/>
      <c r="D119" s="112"/>
      <c r="E119" s="107"/>
      <c r="F119" s="107"/>
      <c r="G119" s="110"/>
      <c r="H119" s="107"/>
      <c r="I119" s="107"/>
      <c r="J119" s="110"/>
      <c r="K119" s="113"/>
      <c r="L119" s="103"/>
      <c r="M119" s="103"/>
    </row>
    <row r="120" spans="1:13" s="119" customFormat="1" ht="11.25" hidden="1" customHeight="1" x14ac:dyDescent="0.2">
      <c r="A120" s="127"/>
      <c r="B120" s="107"/>
      <c r="C120" s="107"/>
      <c r="D120" s="112"/>
      <c r="E120" s="107"/>
      <c r="F120" s="107"/>
      <c r="G120" s="110"/>
      <c r="H120" s="107"/>
      <c r="I120" s="107"/>
      <c r="J120" s="110"/>
      <c r="K120" s="113"/>
      <c r="L120" s="103"/>
      <c r="M120" s="103"/>
    </row>
    <row r="121" spans="1:13" s="119" customFormat="1" ht="11.25" hidden="1" customHeight="1" x14ac:dyDescent="0.2">
      <c r="A121" s="127"/>
      <c r="B121" s="107"/>
      <c r="C121" s="107"/>
      <c r="D121" s="112"/>
      <c r="E121" s="107"/>
      <c r="F121" s="107"/>
      <c r="G121" s="110"/>
      <c r="H121" s="107"/>
      <c r="I121" s="107"/>
      <c r="J121" s="110"/>
      <c r="K121" s="113"/>
      <c r="L121" s="103"/>
      <c r="M121" s="103"/>
    </row>
    <row r="122" spans="1:13" s="119" customFormat="1" ht="11.25" hidden="1" customHeight="1" x14ac:dyDescent="0.2">
      <c r="A122" s="127"/>
      <c r="B122" s="107"/>
      <c r="C122" s="107"/>
      <c r="D122" s="112"/>
      <c r="E122" s="107"/>
      <c r="F122" s="107"/>
      <c r="G122" s="110"/>
      <c r="H122" s="107"/>
      <c r="I122" s="107"/>
      <c r="J122" s="110"/>
      <c r="K122" s="113"/>
      <c r="L122" s="103"/>
      <c r="M122" s="103"/>
    </row>
    <row r="123" spans="1:13" ht="11.25" customHeight="1" x14ac:dyDescent="0.15">
      <c r="A123" s="102" t="s">
        <v>729</v>
      </c>
      <c r="B123" s="350" t="s">
        <v>762</v>
      </c>
      <c r="C123" s="352"/>
      <c r="D123" s="352"/>
      <c r="E123" s="352"/>
      <c r="F123" s="352"/>
      <c r="G123" s="352"/>
      <c r="H123" s="352"/>
      <c r="I123" s="352"/>
      <c r="J123" s="352"/>
      <c r="K123" s="352"/>
      <c r="L123" s="352"/>
      <c r="M123" s="353"/>
    </row>
    <row r="124" spans="1:13" ht="11.25" customHeight="1" x14ac:dyDescent="0.15">
      <c r="A124" s="102" t="s">
        <v>730</v>
      </c>
      <c r="B124" s="354"/>
      <c r="C124" s="355"/>
      <c r="D124" s="355"/>
      <c r="E124" s="355"/>
      <c r="F124" s="355"/>
      <c r="G124" s="355"/>
      <c r="H124" s="355"/>
      <c r="I124" s="355"/>
      <c r="J124" s="355"/>
      <c r="K124" s="355"/>
      <c r="L124" s="355"/>
      <c r="M124" s="356"/>
    </row>
    <row r="125" spans="1:13" ht="11.25" hidden="1" customHeight="1" x14ac:dyDescent="0.15">
      <c r="A125" s="102" t="s">
        <v>731</v>
      </c>
      <c r="B125" s="354"/>
      <c r="C125" s="355"/>
      <c r="D125" s="355"/>
      <c r="E125" s="355"/>
      <c r="F125" s="355"/>
      <c r="G125" s="355"/>
      <c r="H125" s="355"/>
      <c r="I125" s="355"/>
      <c r="J125" s="355"/>
      <c r="K125" s="355"/>
      <c r="L125" s="355"/>
      <c r="M125" s="356"/>
    </row>
    <row r="126" spans="1:13" x14ac:dyDescent="0.15">
      <c r="B126" s="114"/>
      <c r="C126" s="114"/>
      <c r="D126" s="115"/>
      <c r="E126" s="114"/>
      <c r="F126" s="114"/>
      <c r="G126" s="116"/>
      <c r="H126" s="114"/>
      <c r="I126" s="114"/>
      <c r="J126" s="116"/>
    </row>
    <row r="127" spans="1:13" ht="11.25" customHeight="1" x14ac:dyDescent="0.15"/>
    <row r="128" spans="1:13" s="100" customFormat="1" ht="11.25" customHeight="1" x14ac:dyDescent="0.2">
      <c r="A128" s="98" t="s">
        <v>18</v>
      </c>
      <c r="B128" s="99" t="s">
        <v>708</v>
      </c>
      <c r="C128" s="357">
        <v>2010202002</v>
      </c>
      <c r="D128" s="358"/>
      <c r="E128" s="98" t="s">
        <v>709</v>
      </c>
      <c r="F128" s="359" t="s">
        <v>759</v>
      </c>
      <c r="G128" s="360"/>
      <c r="H128" s="361"/>
      <c r="I128" s="98" t="s">
        <v>711</v>
      </c>
      <c r="J128" s="362" t="s">
        <v>763</v>
      </c>
      <c r="K128" s="363"/>
      <c r="L128" s="363"/>
      <c r="M128" s="364"/>
    </row>
    <row r="129" spans="1:13" s="100" customFormat="1" ht="11.25" customHeight="1" x14ac:dyDescent="0.2">
      <c r="A129" s="98" t="s">
        <v>712</v>
      </c>
      <c r="B129" s="99"/>
      <c r="C129" s="357"/>
      <c r="D129" s="358"/>
      <c r="E129" s="359"/>
      <c r="F129" s="360"/>
      <c r="G129" s="361"/>
      <c r="H129" s="98" t="s">
        <v>712</v>
      </c>
      <c r="I129" s="99"/>
      <c r="J129" s="357"/>
      <c r="K129" s="358"/>
      <c r="L129" s="365"/>
      <c r="M129" s="366"/>
    </row>
    <row r="130" spans="1:13" s="100" customFormat="1" ht="11.25" customHeight="1" x14ac:dyDescent="0.2">
      <c r="A130" s="98" t="s">
        <v>466</v>
      </c>
      <c r="B130" s="347" t="s">
        <v>78</v>
      </c>
      <c r="C130" s="348"/>
      <c r="D130" s="349"/>
      <c r="E130" s="347" t="s">
        <v>764</v>
      </c>
      <c r="F130" s="348"/>
      <c r="G130" s="348"/>
      <c r="H130" s="348"/>
      <c r="I130" s="348"/>
      <c r="J130" s="348"/>
      <c r="K130" s="347"/>
      <c r="L130" s="348"/>
      <c r="M130" s="349"/>
    </row>
    <row r="131" spans="1:13" ht="11.25" customHeight="1" x14ac:dyDescent="0.15">
      <c r="A131" s="98" t="s">
        <v>713</v>
      </c>
      <c r="B131" s="350" t="s">
        <v>752</v>
      </c>
      <c r="C131" s="351"/>
      <c r="D131" s="351"/>
      <c r="E131" s="351"/>
      <c r="F131" s="351"/>
      <c r="G131" s="351"/>
      <c r="H131" s="351"/>
      <c r="I131" s="101" t="s">
        <v>715</v>
      </c>
      <c r="J131" s="350" t="s">
        <v>737</v>
      </c>
      <c r="K131" s="352"/>
      <c r="L131" s="352"/>
      <c r="M131" s="353"/>
    </row>
    <row r="132" spans="1:13" s="105" customFormat="1" ht="11.25" customHeight="1" x14ac:dyDescent="0.2">
      <c r="A132" s="102" t="s">
        <v>717</v>
      </c>
      <c r="B132" s="103" t="s">
        <v>754</v>
      </c>
      <c r="C132" s="103" t="s">
        <v>755</v>
      </c>
      <c r="D132" s="104" t="s">
        <v>745</v>
      </c>
      <c r="E132" s="103"/>
      <c r="F132" s="103"/>
      <c r="G132" s="103"/>
      <c r="H132" s="103"/>
      <c r="I132" s="103"/>
      <c r="J132" s="103"/>
      <c r="K132" s="113"/>
      <c r="L132" s="103"/>
      <c r="M132" s="103"/>
    </row>
    <row r="133" spans="1:13" s="105" customFormat="1" ht="11.25" customHeight="1" x14ac:dyDescent="0.2">
      <c r="A133" s="128">
        <v>16</v>
      </c>
      <c r="B133" s="107">
        <v>16</v>
      </c>
      <c r="C133" s="107">
        <v>23</v>
      </c>
      <c r="D133" s="121">
        <v>0.18</v>
      </c>
      <c r="E133" s="107"/>
      <c r="F133" s="107"/>
      <c r="G133" s="110"/>
      <c r="H133" s="107"/>
      <c r="I133" s="107"/>
      <c r="J133" s="110"/>
      <c r="K133" s="119"/>
      <c r="L133" s="103"/>
      <c r="M133" s="103"/>
    </row>
    <row r="134" spans="1:13" s="105" customFormat="1" ht="11.25" customHeight="1" x14ac:dyDescent="0.2">
      <c r="A134" s="128">
        <v>22</v>
      </c>
      <c r="B134" s="107">
        <v>22</v>
      </c>
      <c r="C134" s="107">
        <v>30.5</v>
      </c>
      <c r="D134" s="121">
        <v>0.24</v>
      </c>
      <c r="E134" s="107"/>
      <c r="F134" s="107"/>
      <c r="G134" s="110"/>
      <c r="H134" s="107"/>
      <c r="I134" s="107"/>
      <c r="J134" s="110"/>
      <c r="K134" s="113"/>
      <c r="L134" s="103"/>
      <c r="M134" s="103"/>
    </row>
    <row r="135" spans="1:13" s="105" customFormat="1" ht="11.25" customHeight="1" x14ac:dyDescent="0.2">
      <c r="A135" s="128">
        <v>28</v>
      </c>
      <c r="B135" s="107">
        <v>28</v>
      </c>
      <c r="C135" s="107">
        <v>36.5</v>
      </c>
      <c r="D135" s="121">
        <v>0.266666666666667</v>
      </c>
      <c r="E135" s="107"/>
      <c r="F135" s="107"/>
      <c r="G135" s="110"/>
      <c r="H135" s="107"/>
      <c r="I135" s="107"/>
      <c r="J135" s="110"/>
      <c r="K135" s="113"/>
      <c r="L135" s="103"/>
      <c r="M135" s="103"/>
    </row>
    <row r="136" spans="1:13" s="105" customFormat="1" ht="11.25" customHeight="1" x14ac:dyDescent="0.2">
      <c r="A136" s="128">
        <v>36</v>
      </c>
      <c r="B136" s="107">
        <v>36</v>
      </c>
      <c r="C136" s="107">
        <v>45.5</v>
      </c>
      <c r="D136" s="121">
        <v>0.4</v>
      </c>
      <c r="E136" s="107"/>
      <c r="F136" s="107"/>
      <c r="G136" s="110"/>
      <c r="H136" s="107"/>
      <c r="I136" s="107"/>
      <c r="J136" s="110"/>
      <c r="K136" s="113"/>
      <c r="L136" s="103"/>
      <c r="M136" s="103"/>
    </row>
    <row r="137" spans="1:13" s="105" customFormat="1" ht="11.25" customHeight="1" x14ac:dyDescent="0.2">
      <c r="A137" s="128">
        <v>42</v>
      </c>
      <c r="B137" s="107">
        <v>40</v>
      </c>
      <c r="C137" s="107">
        <v>52</v>
      </c>
      <c r="D137" s="121">
        <v>0.5</v>
      </c>
      <c r="E137" s="107"/>
      <c r="F137" s="107"/>
      <c r="G137" s="110"/>
      <c r="H137" s="107"/>
      <c r="I137" s="107"/>
      <c r="J137" s="110"/>
      <c r="K137" s="113"/>
      <c r="L137" s="103"/>
      <c r="M137" s="103"/>
    </row>
    <row r="138" spans="1:13" s="105" customFormat="1" ht="11.25" customHeight="1" x14ac:dyDescent="0.2">
      <c r="A138" s="128">
        <v>54</v>
      </c>
      <c r="B138" s="107">
        <v>52</v>
      </c>
      <c r="C138" s="107">
        <v>64.5</v>
      </c>
      <c r="D138" s="121">
        <v>0.6</v>
      </c>
      <c r="E138" s="107"/>
      <c r="F138" s="107"/>
      <c r="G138" s="110"/>
      <c r="H138" s="107"/>
      <c r="I138" s="107"/>
      <c r="J138" s="110"/>
      <c r="K138" s="113"/>
      <c r="L138" s="103"/>
      <c r="M138" s="103"/>
    </row>
    <row r="139" spans="1:13" s="105" customFormat="1" ht="11.25" customHeight="1" x14ac:dyDescent="0.2">
      <c r="A139" s="127"/>
      <c r="B139" s="107"/>
      <c r="C139" s="107"/>
      <c r="D139" s="112"/>
      <c r="E139" s="107"/>
      <c r="F139" s="107"/>
      <c r="G139" s="110"/>
      <c r="H139" s="107"/>
      <c r="I139" s="107"/>
      <c r="J139" s="110"/>
      <c r="K139" s="113"/>
      <c r="L139" s="103"/>
      <c r="M139" s="103"/>
    </row>
    <row r="140" spans="1:13" s="105" customFormat="1" ht="11.25" hidden="1" customHeight="1" x14ac:dyDescent="0.2">
      <c r="A140" s="127"/>
      <c r="B140" s="107"/>
      <c r="C140" s="107"/>
      <c r="D140" s="112"/>
      <c r="E140" s="107"/>
      <c r="F140" s="107"/>
      <c r="G140" s="110"/>
      <c r="H140" s="107"/>
      <c r="I140" s="107"/>
      <c r="J140" s="110"/>
      <c r="K140" s="113"/>
      <c r="L140" s="103"/>
      <c r="M140" s="103"/>
    </row>
    <row r="141" spans="1:13" s="105" customFormat="1" ht="11.25" hidden="1" customHeight="1" x14ac:dyDescent="0.2">
      <c r="A141" s="127"/>
      <c r="B141" s="107"/>
      <c r="C141" s="107"/>
      <c r="D141" s="112"/>
      <c r="E141" s="107"/>
      <c r="F141" s="107"/>
      <c r="G141" s="110"/>
      <c r="H141" s="107"/>
      <c r="I141" s="107"/>
      <c r="J141" s="110"/>
      <c r="K141" s="113"/>
      <c r="L141" s="103"/>
      <c r="M141" s="103"/>
    </row>
    <row r="142" spans="1:13" s="105" customFormat="1" ht="11.25" hidden="1" customHeight="1" x14ac:dyDescent="0.2">
      <c r="A142" s="127"/>
      <c r="B142" s="107"/>
      <c r="C142" s="107"/>
      <c r="D142" s="112"/>
      <c r="E142" s="107"/>
      <c r="F142" s="107"/>
      <c r="G142" s="110"/>
      <c r="H142" s="107"/>
      <c r="I142" s="107"/>
      <c r="J142" s="110"/>
      <c r="K142" s="113"/>
      <c r="L142" s="103"/>
      <c r="M142" s="103"/>
    </row>
    <row r="143" spans="1:13" s="105" customFormat="1" ht="11.25" hidden="1" customHeight="1" x14ac:dyDescent="0.2">
      <c r="A143" s="127"/>
      <c r="B143" s="107"/>
      <c r="C143" s="107"/>
      <c r="D143" s="112"/>
      <c r="E143" s="107"/>
      <c r="F143" s="107"/>
      <c r="G143" s="110"/>
      <c r="H143" s="107"/>
      <c r="I143" s="107"/>
      <c r="J143" s="110"/>
      <c r="K143" s="113"/>
      <c r="L143" s="103"/>
      <c r="M143" s="103"/>
    </row>
    <row r="144" spans="1:13" ht="11.25" customHeight="1" x14ac:dyDescent="0.15">
      <c r="A144" s="102" t="s">
        <v>729</v>
      </c>
      <c r="B144" s="350" t="s">
        <v>762</v>
      </c>
      <c r="C144" s="352"/>
      <c r="D144" s="352"/>
      <c r="E144" s="352"/>
      <c r="F144" s="352"/>
      <c r="G144" s="352"/>
      <c r="H144" s="352"/>
      <c r="I144" s="352"/>
      <c r="J144" s="352"/>
      <c r="K144" s="352"/>
      <c r="L144" s="352"/>
      <c r="M144" s="353"/>
    </row>
    <row r="145" spans="1:13" ht="11.25" customHeight="1" x14ac:dyDescent="0.15">
      <c r="A145" s="102" t="s">
        <v>730</v>
      </c>
      <c r="B145" s="354"/>
      <c r="C145" s="355"/>
      <c r="D145" s="355"/>
      <c r="E145" s="355"/>
      <c r="F145" s="355"/>
      <c r="G145" s="355"/>
      <c r="H145" s="355"/>
      <c r="I145" s="355"/>
      <c r="J145" s="355"/>
      <c r="K145" s="355"/>
      <c r="L145" s="355"/>
      <c r="M145" s="356"/>
    </row>
    <row r="146" spans="1:13" ht="11.25" hidden="1" customHeight="1" x14ac:dyDescent="0.15">
      <c r="A146" s="102" t="s">
        <v>731</v>
      </c>
      <c r="B146" s="354"/>
      <c r="C146" s="355"/>
      <c r="D146" s="355"/>
      <c r="E146" s="355"/>
      <c r="F146" s="355"/>
      <c r="G146" s="355"/>
      <c r="H146" s="355"/>
      <c r="I146" s="355"/>
      <c r="J146" s="355"/>
      <c r="K146" s="355"/>
      <c r="L146" s="355"/>
      <c r="M146" s="356"/>
    </row>
    <row r="147" spans="1:13" x14ac:dyDescent="0.15">
      <c r="B147" s="114"/>
      <c r="C147" s="114"/>
      <c r="D147" s="115"/>
      <c r="E147" s="114"/>
      <c r="F147" s="114"/>
      <c r="G147" s="116"/>
      <c r="H147" s="114"/>
      <c r="I147" s="114"/>
      <c r="J147" s="116"/>
    </row>
    <row r="148" spans="1:13" ht="11.25" customHeight="1" x14ac:dyDescent="0.15"/>
    <row r="149" spans="1:13" s="100" customFormat="1" ht="11.25" customHeight="1" x14ac:dyDescent="0.2">
      <c r="A149" s="98" t="s">
        <v>18</v>
      </c>
      <c r="B149" s="99" t="s">
        <v>708</v>
      </c>
      <c r="C149" s="357">
        <v>2010202003</v>
      </c>
      <c r="D149" s="358"/>
      <c r="E149" s="98" t="s">
        <v>709</v>
      </c>
      <c r="F149" s="359" t="s">
        <v>759</v>
      </c>
      <c r="G149" s="360"/>
      <c r="H149" s="361"/>
      <c r="I149" s="98" t="s">
        <v>711</v>
      </c>
      <c r="J149" s="362" t="s">
        <v>765</v>
      </c>
      <c r="K149" s="363"/>
      <c r="L149" s="363"/>
      <c r="M149" s="364"/>
    </row>
    <row r="150" spans="1:13" s="100" customFormat="1" ht="11.25" customHeight="1" x14ac:dyDescent="0.2">
      <c r="A150" s="98" t="s">
        <v>712</v>
      </c>
      <c r="B150" s="99"/>
      <c r="C150" s="357"/>
      <c r="D150" s="358"/>
      <c r="E150" s="359"/>
      <c r="F150" s="360"/>
      <c r="G150" s="361"/>
      <c r="H150" s="98" t="s">
        <v>712</v>
      </c>
      <c r="I150" s="99"/>
      <c r="J150" s="357"/>
      <c r="K150" s="358"/>
      <c r="L150" s="365"/>
      <c r="M150" s="366"/>
    </row>
    <row r="151" spans="1:13" s="100" customFormat="1" ht="11.25" customHeight="1" x14ac:dyDescent="0.2">
      <c r="A151" s="98" t="s">
        <v>466</v>
      </c>
      <c r="B151" s="347" t="s">
        <v>78</v>
      </c>
      <c r="C151" s="348"/>
      <c r="D151" s="349"/>
      <c r="E151" s="347" t="s">
        <v>285</v>
      </c>
      <c r="F151" s="348"/>
      <c r="G151" s="348"/>
      <c r="H151" s="348"/>
      <c r="I151" s="348"/>
      <c r="J151" s="348"/>
      <c r="K151" s="347"/>
      <c r="L151" s="348"/>
      <c r="M151" s="349"/>
    </row>
    <row r="152" spans="1:13" ht="11.25" customHeight="1" x14ac:dyDescent="0.15">
      <c r="A152" s="98" t="s">
        <v>713</v>
      </c>
      <c r="B152" s="350" t="s">
        <v>752</v>
      </c>
      <c r="C152" s="351"/>
      <c r="D152" s="351"/>
      <c r="E152" s="351"/>
      <c r="F152" s="351"/>
      <c r="G152" s="351"/>
      <c r="H152" s="351"/>
      <c r="I152" s="101" t="s">
        <v>715</v>
      </c>
      <c r="J152" s="350" t="s">
        <v>737</v>
      </c>
      <c r="K152" s="352"/>
      <c r="L152" s="352"/>
      <c r="M152" s="353"/>
    </row>
    <row r="153" spans="1:13" s="105" customFormat="1" ht="11.25" customHeight="1" x14ac:dyDescent="0.2">
      <c r="A153" s="102" t="s">
        <v>717</v>
      </c>
      <c r="B153" s="103" t="s">
        <v>754</v>
      </c>
      <c r="C153" s="103" t="s">
        <v>755</v>
      </c>
      <c r="D153" s="104" t="s">
        <v>745</v>
      </c>
      <c r="E153" s="103"/>
      <c r="F153" s="103"/>
      <c r="G153" s="103"/>
      <c r="H153" s="103"/>
      <c r="I153" s="103"/>
      <c r="J153" s="103"/>
      <c r="K153" s="113"/>
      <c r="L153" s="103"/>
      <c r="M153" s="103"/>
    </row>
    <row r="154" spans="1:13" s="105" customFormat="1" ht="11.25" customHeight="1" x14ac:dyDescent="0.2">
      <c r="A154" s="129">
        <v>14</v>
      </c>
      <c r="B154" s="107">
        <v>14</v>
      </c>
      <c r="C154" s="107">
        <v>19</v>
      </c>
      <c r="D154" s="121">
        <v>0.06</v>
      </c>
      <c r="E154" s="107"/>
      <c r="F154" s="107"/>
      <c r="G154" s="110"/>
      <c r="H154" s="107"/>
      <c r="I154" s="107"/>
      <c r="J154" s="110"/>
      <c r="K154" s="119"/>
      <c r="L154" s="103"/>
      <c r="M154" s="103"/>
    </row>
    <row r="155" spans="1:13" s="105" customFormat="1" ht="11.25" customHeight="1" x14ac:dyDescent="0.2">
      <c r="A155" s="129">
        <v>16</v>
      </c>
      <c r="B155" s="107">
        <v>16</v>
      </c>
      <c r="C155" s="107">
        <v>21</v>
      </c>
      <c r="D155" s="121">
        <v>0.06</v>
      </c>
      <c r="E155" s="107"/>
      <c r="F155" s="107"/>
      <c r="G155" s="110"/>
      <c r="H155" s="107"/>
      <c r="I155" s="107"/>
      <c r="J155" s="110"/>
      <c r="K155" s="113"/>
      <c r="L155" s="103"/>
      <c r="M155" s="103"/>
    </row>
    <row r="156" spans="1:13" s="105" customFormat="1" ht="11.25" customHeight="1" x14ac:dyDescent="0.2">
      <c r="A156" s="129">
        <v>22</v>
      </c>
      <c r="B156" s="107">
        <v>22</v>
      </c>
      <c r="C156" s="107">
        <v>27.5</v>
      </c>
      <c r="D156" s="121">
        <v>0.1</v>
      </c>
      <c r="E156" s="107"/>
      <c r="F156" s="107"/>
      <c r="G156" s="110"/>
      <c r="H156" s="107"/>
      <c r="I156" s="107"/>
      <c r="J156" s="110"/>
      <c r="K156" s="113"/>
      <c r="L156" s="103"/>
      <c r="M156" s="103"/>
    </row>
    <row r="157" spans="1:13" s="105" customFormat="1" ht="11.25" customHeight="1" x14ac:dyDescent="0.2">
      <c r="A157" s="129">
        <v>28</v>
      </c>
      <c r="B157" s="107">
        <v>27</v>
      </c>
      <c r="C157" s="107">
        <v>34</v>
      </c>
      <c r="D157" s="121">
        <v>0.13333333333333333</v>
      </c>
      <c r="E157" s="107"/>
      <c r="F157" s="107"/>
      <c r="G157" s="110"/>
      <c r="H157" s="107"/>
      <c r="I157" s="107"/>
      <c r="J157" s="110"/>
      <c r="K157" s="113"/>
      <c r="L157" s="103"/>
      <c r="M157" s="103"/>
    </row>
    <row r="158" spans="1:13" s="105" customFormat="1" ht="11.25" customHeight="1" x14ac:dyDescent="0.2">
      <c r="A158" s="129">
        <v>36</v>
      </c>
      <c r="B158" s="107">
        <v>35</v>
      </c>
      <c r="C158" s="107">
        <v>42</v>
      </c>
      <c r="D158" s="121">
        <v>0.16666666666666666</v>
      </c>
      <c r="E158" s="107"/>
      <c r="F158" s="107"/>
      <c r="G158" s="110"/>
      <c r="H158" s="107"/>
      <c r="I158" s="107"/>
      <c r="J158" s="110"/>
      <c r="K158" s="113"/>
      <c r="L158" s="103"/>
      <c r="M158" s="103"/>
    </row>
    <row r="159" spans="1:13" s="105" customFormat="1" ht="11.25" customHeight="1" x14ac:dyDescent="0.2">
      <c r="A159" s="106"/>
      <c r="B159" s="107"/>
      <c r="C159" s="107"/>
      <c r="D159" s="112"/>
      <c r="E159" s="107"/>
      <c r="F159" s="107"/>
      <c r="G159" s="110"/>
      <c r="H159" s="107"/>
      <c r="I159" s="107"/>
      <c r="J159" s="110"/>
      <c r="K159" s="113"/>
      <c r="L159" s="103"/>
      <c r="M159" s="103"/>
    </row>
    <row r="160" spans="1:13" s="105" customFormat="1" ht="11.25" hidden="1" customHeight="1" x14ac:dyDescent="0.2">
      <c r="A160" s="106"/>
      <c r="B160" s="107"/>
      <c r="C160" s="107"/>
      <c r="D160" s="112"/>
      <c r="E160" s="107"/>
      <c r="F160" s="107"/>
      <c r="G160" s="110"/>
      <c r="H160" s="107"/>
      <c r="I160" s="107"/>
      <c r="J160" s="110"/>
      <c r="K160" s="113"/>
      <c r="L160" s="103"/>
      <c r="M160" s="103"/>
    </row>
    <row r="161" spans="1:13" s="105" customFormat="1" ht="11.25" hidden="1" customHeight="1" x14ac:dyDescent="0.2">
      <c r="A161" s="106"/>
      <c r="B161" s="107"/>
      <c r="C161" s="107"/>
      <c r="D161" s="112"/>
      <c r="E161" s="107"/>
      <c r="F161" s="107"/>
      <c r="G161" s="110"/>
      <c r="H161" s="107"/>
      <c r="I161" s="107"/>
      <c r="J161" s="110"/>
      <c r="K161" s="113"/>
      <c r="L161" s="103"/>
      <c r="M161" s="103"/>
    </row>
    <row r="162" spans="1:13" s="105" customFormat="1" ht="11.25" hidden="1" customHeight="1" x14ac:dyDescent="0.2">
      <c r="A162" s="106"/>
      <c r="B162" s="107"/>
      <c r="C162" s="107"/>
      <c r="D162" s="112"/>
      <c r="E162" s="107"/>
      <c r="F162" s="107"/>
      <c r="G162" s="110"/>
      <c r="H162" s="107"/>
      <c r="I162" s="107"/>
      <c r="J162" s="110"/>
      <c r="K162" s="113"/>
      <c r="L162" s="103"/>
      <c r="M162" s="103"/>
    </row>
    <row r="163" spans="1:13" s="105" customFormat="1" ht="11.25" hidden="1" customHeight="1" x14ac:dyDescent="0.2">
      <c r="A163" s="106"/>
      <c r="B163" s="107"/>
      <c r="C163" s="107"/>
      <c r="D163" s="112"/>
      <c r="E163" s="107"/>
      <c r="F163" s="107"/>
      <c r="G163" s="110"/>
      <c r="H163" s="107"/>
      <c r="I163" s="107"/>
      <c r="J163" s="110"/>
      <c r="K163" s="113"/>
      <c r="L163" s="103"/>
      <c r="M163" s="103"/>
    </row>
    <row r="164" spans="1:13" s="105" customFormat="1" ht="11.25" hidden="1" customHeight="1" x14ac:dyDescent="0.2">
      <c r="A164" s="106"/>
      <c r="B164" s="107"/>
      <c r="C164" s="107"/>
      <c r="D164" s="112"/>
      <c r="E164" s="107"/>
      <c r="F164" s="107"/>
      <c r="G164" s="110"/>
      <c r="H164" s="107"/>
      <c r="I164" s="107"/>
      <c r="J164" s="110"/>
      <c r="K164" s="113"/>
      <c r="L164" s="103"/>
      <c r="M164" s="103"/>
    </row>
    <row r="165" spans="1:13" ht="11.25" customHeight="1" x14ac:dyDescent="0.15">
      <c r="A165" s="102" t="s">
        <v>729</v>
      </c>
      <c r="B165" s="350" t="s">
        <v>762</v>
      </c>
      <c r="C165" s="352"/>
      <c r="D165" s="352"/>
      <c r="E165" s="352"/>
      <c r="F165" s="352"/>
      <c r="G165" s="352"/>
      <c r="H165" s="352"/>
      <c r="I165" s="352"/>
      <c r="J165" s="352"/>
      <c r="K165" s="352"/>
      <c r="L165" s="352"/>
      <c r="M165" s="353"/>
    </row>
    <row r="166" spans="1:13" ht="11.25" customHeight="1" x14ac:dyDescent="0.15">
      <c r="A166" s="102" t="s">
        <v>730</v>
      </c>
      <c r="B166" s="354"/>
      <c r="C166" s="355"/>
      <c r="D166" s="355"/>
      <c r="E166" s="355"/>
      <c r="F166" s="355"/>
      <c r="G166" s="355"/>
      <c r="H166" s="355"/>
      <c r="I166" s="355"/>
      <c r="J166" s="355"/>
      <c r="K166" s="355"/>
      <c r="L166" s="355"/>
      <c r="M166" s="356"/>
    </row>
    <row r="167" spans="1:13" ht="11.25" hidden="1" customHeight="1" x14ac:dyDescent="0.15">
      <c r="A167" s="102" t="s">
        <v>731</v>
      </c>
      <c r="B167" s="354"/>
      <c r="C167" s="355"/>
      <c r="D167" s="355"/>
      <c r="E167" s="355"/>
      <c r="F167" s="355"/>
      <c r="G167" s="355"/>
      <c r="H167" s="355"/>
      <c r="I167" s="355"/>
      <c r="J167" s="355"/>
      <c r="K167" s="355"/>
      <c r="L167" s="355"/>
      <c r="M167" s="356"/>
    </row>
    <row r="168" spans="1:13" x14ac:dyDescent="0.15">
      <c r="B168" s="114"/>
      <c r="C168" s="114"/>
      <c r="D168" s="115"/>
      <c r="E168" s="114"/>
      <c r="F168" s="114"/>
      <c r="G168" s="116"/>
      <c r="H168" s="114"/>
      <c r="I168" s="114"/>
      <c r="J168" s="116"/>
    </row>
    <row r="169" spans="1:13" ht="11.25" customHeight="1" x14ac:dyDescent="0.15"/>
    <row r="170" spans="1:13" s="100" customFormat="1" ht="11.25" customHeight="1" x14ac:dyDescent="0.2">
      <c r="A170" s="130" t="s">
        <v>18</v>
      </c>
      <c r="B170" s="99" t="s">
        <v>708</v>
      </c>
      <c r="C170" s="357">
        <v>2010203001</v>
      </c>
      <c r="D170" s="358"/>
      <c r="E170" s="130" t="s">
        <v>709</v>
      </c>
      <c r="F170" s="359" t="s">
        <v>766</v>
      </c>
      <c r="G170" s="360"/>
      <c r="H170" s="361"/>
      <c r="I170" s="130" t="s">
        <v>711</v>
      </c>
      <c r="J170" s="362"/>
      <c r="K170" s="363"/>
      <c r="L170" s="363"/>
      <c r="M170" s="364"/>
    </row>
    <row r="171" spans="1:13" s="100" customFormat="1" ht="11.25" customHeight="1" x14ac:dyDescent="0.2">
      <c r="A171" s="98" t="s">
        <v>712</v>
      </c>
      <c r="B171" s="99"/>
      <c r="C171" s="357"/>
      <c r="D171" s="358"/>
      <c r="E171" s="359"/>
      <c r="F171" s="360"/>
      <c r="G171" s="361"/>
      <c r="H171" s="98" t="s">
        <v>712</v>
      </c>
      <c r="I171" s="99"/>
      <c r="J171" s="357"/>
      <c r="K171" s="358"/>
      <c r="L171" s="365"/>
      <c r="M171" s="366"/>
    </row>
    <row r="172" spans="1:13" s="100" customFormat="1" ht="11.25" customHeight="1" x14ac:dyDescent="0.2">
      <c r="A172" s="130" t="s">
        <v>466</v>
      </c>
      <c r="B172" s="347" t="s">
        <v>767</v>
      </c>
      <c r="C172" s="348"/>
      <c r="D172" s="349"/>
      <c r="E172" s="347" t="s">
        <v>48</v>
      </c>
      <c r="F172" s="348"/>
      <c r="G172" s="348"/>
      <c r="H172" s="348"/>
      <c r="I172" s="348"/>
      <c r="J172" s="348"/>
      <c r="K172" s="347" t="s">
        <v>768</v>
      </c>
      <c r="L172" s="348"/>
      <c r="M172" s="349"/>
    </row>
    <row r="173" spans="1:13" ht="11.25" customHeight="1" x14ac:dyDescent="0.15">
      <c r="A173" s="130" t="s">
        <v>713</v>
      </c>
      <c r="B173" s="350" t="s">
        <v>769</v>
      </c>
      <c r="C173" s="351"/>
      <c r="D173" s="351"/>
      <c r="E173" s="351"/>
      <c r="F173" s="351"/>
      <c r="G173" s="351"/>
      <c r="H173" s="351"/>
      <c r="I173" s="131" t="s">
        <v>715</v>
      </c>
      <c r="J173" s="350" t="s">
        <v>770</v>
      </c>
      <c r="K173" s="352"/>
      <c r="L173" s="352"/>
      <c r="M173" s="353"/>
    </row>
    <row r="174" spans="1:13" s="105" customFormat="1" ht="11.25" customHeight="1" x14ac:dyDescent="0.2">
      <c r="A174" s="102" t="s">
        <v>717</v>
      </c>
      <c r="B174" s="103" t="s">
        <v>754</v>
      </c>
      <c r="C174" s="103" t="s">
        <v>755</v>
      </c>
      <c r="D174" s="104" t="s">
        <v>745</v>
      </c>
      <c r="E174" s="103"/>
      <c r="F174" s="103"/>
      <c r="G174" s="103"/>
      <c r="H174" s="103"/>
      <c r="I174" s="103"/>
      <c r="J174" s="103"/>
      <c r="K174" s="113"/>
      <c r="L174" s="103"/>
      <c r="M174" s="103"/>
    </row>
    <row r="175" spans="1:13" s="105" customFormat="1" ht="11.25" customHeight="1" x14ac:dyDescent="0.2">
      <c r="A175" s="132">
        <v>14</v>
      </c>
      <c r="B175" s="107">
        <v>18</v>
      </c>
      <c r="C175" s="107">
        <v>1.8</v>
      </c>
      <c r="D175" s="121">
        <v>0.14399999999999999</v>
      </c>
      <c r="E175" s="107"/>
      <c r="F175" s="107"/>
      <c r="G175" s="110"/>
      <c r="H175" s="107"/>
      <c r="I175" s="107"/>
      <c r="J175" s="110"/>
      <c r="K175" s="119"/>
      <c r="L175" s="103"/>
      <c r="M175" s="103"/>
    </row>
    <row r="176" spans="1:13" s="105" customFormat="1" ht="11.25" customHeight="1" x14ac:dyDescent="0.2">
      <c r="A176" s="132">
        <v>16</v>
      </c>
      <c r="B176" s="107">
        <v>22</v>
      </c>
      <c r="C176" s="107">
        <v>1.8</v>
      </c>
      <c r="D176" s="121">
        <v>0.18</v>
      </c>
      <c r="E176" s="107"/>
      <c r="F176" s="107"/>
      <c r="G176" s="110"/>
      <c r="H176" s="107"/>
      <c r="I176" s="107"/>
      <c r="J176" s="110"/>
      <c r="K176" s="113"/>
      <c r="L176" s="103"/>
      <c r="M176" s="103"/>
    </row>
    <row r="177" spans="1:13" s="105" customFormat="1" ht="11.25" customHeight="1" x14ac:dyDescent="0.2">
      <c r="A177" s="132">
        <v>22</v>
      </c>
      <c r="B177" s="107">
        <v>26</v>
      </c>
      <c r="C177" s="107">
        <v>1.8</v>
      </c>
      <c r="D177" s="121">
        <v>0.216</v>
      </c>
      <c r="E177" s="107"/>
      <c r="F177" s="107"/>
      <c r="G177" s="110"/>
      <c r="H177" s="107"/>
      <c r="I177" s="107"/>
      <c r="J177" s="110"/>
      <c r="K177" s="113"/>
      <c r="L177" s="103"/>
      <c r="M177" s="103"/>
    </row>
    <row r="178" spans="1:13" s="105" customFormat="1" ht="11.25" customHeight="1" x14ac:dyDescent="0.2">
      <c r="A178" s="132">
        <v>28</v>
      </c>
      <c r="B178" s="107">
        <v>34</v>
      </c>
      <c r="C178" s="107">
        <v>2.7</v>
      </c>
      <c r="D178" s="121">
        <v>0.41799999999999998</v>
      </c>
      <c r="E178" s="107"/>
      <c r="F178" s="107"/>
      <c r="G178" s="110"/>
      <c r="H178" s="107"/>
      <c r="I178" s="107"/>
      <c r="J178" s="110"/>
      <c r="K178" s="113"/>
      <c r="L178" s="103"/>
      <c r="M178" s="103"/>
    </row>
    <row r="179" spans="1:13" s="105" customFormat="1" ht="11.25" customHeight="1" x14ac:dyDescent="0.2">
      <c r="A179" s="132">
        <v>36</v>
      </c>
      <c r="B179" s="107">
        <v>42</v>
      </c>
      <c r="C179" s="107">
        <v>3.1</v>
      </c>
      <c r="D179" s="121">
        <v>0.59</v>
      </c>
      <c r="E179" s="107"/>
      <c r="F179" s="107"/>
      <c r="G179" s="110"/>
      <c r="H179" s="107"/>
      <c r="I179" s="107"/>
      <c r="J179" s="110"/>
      <c r="K179" s="113"/>
      <c r="L179" s="103"/>
      <c r="M179" s="103"/>
    </row>
    <row r="180" spans="1:13" s="105" customFormat="1" ht="11.25" customHeight="1" x14ac:dyDescent="0.2">
      <c r="A180" s="132">
        <v>42</v>
      </c>
      <c r="B180" s="107">
        <v>48</v>
      </c>
      <c r="C180" s="107">
        <v>3.6</v>
      </c>
      <c r="D180" s="121">
        <v>0.77300000000000002</v>
      </c>
      <c r="E180" s="107"/>
      <c r="F180" s="107"/>
      <c r="G180" s="110"/>
      <c r="H180" s="107"/>
      <c r="I180" s="107"/>
      <c r="J180" s="110"/>
      <c r="K180" s="113"/>
      <c r="L180" s="103"/>
      <c r="M180" s="103"/>
    </row>
    <row r="181" spans="1:13" s="105" customFormat="1" ht="11.25" customHeight="1" x14ac:dyDescent="0.2">
      <c r="A181" s="132">
        <v>54</v>
      </c>
      <c r="B181" s="107">
        <v>60</v>
      </c>
      <c r="C181" s="107">
        <v>4.0999999999999996</v>
      </c>
      <c r="D181" s="121">
        <v>1.1220000000000001</v>
      </c>
      <c r="E181" s="107"/>
      <c r="F181" s="107"/>
      <c r="G181" s="110"/>
      <c r="H181" s="107"/>
      <c r="I181" s="107"/>
      <c r="J181" s="110"/>
      <c r="K181" s="113"/>
      <c r="L181" s="103"/>
      <c r="M181" s="103"/>
    </row>
    <row r="182" spans="1:13" s="105" customFormat="1" ht="11.25" customHeight="1" x14ac:dyDescent="0.2">
      <c r="A182" s="132">
        <v>70</v>
      </c>
      <c r="B182" s="107">
        <v>76</v>
      </c>
      <c r="C182" s="107">
        <v>4.0999999999999996</v>
      </c>
      <c r="D182" s="121">
        <v>1.4450000000000001</v>
      </c>
      <c r="E182" s="107"/>
      <c r="F182" s="107"/>
      <c r="G182" s="110"/>
      <c r="H182" s="107"/>
      <c r="I182" s="107"/>
      <c r="J182" s="110"/>
      <c r="K182" s="113"/>
      <c r="L182" s="103"/>
      <c r="M182" s="103"/>
    </row>
    <row r="183" spans="1:13" s="105" customFormat="1" ht="11.25" customHeight="1" x14ac:dyDescent="0.2">
      <c r="A183" s="132">
        <v>82</v>
      </c>
      <c r="B183" s="107">
        <v>89</v>
      </c>
      <c r="C183" s="107">
        <v>5.5</v>
      </c>
      <c r="D183" s="121">
        <v>2.2029999999999998</v>
      </c>
      <c r="E183" s="107"/>
      <c r="F183" s="107"/>
      <c r="G183" s="110"/>
      <c r="H183" s="107"/>
      <c r="I183" s="107"/>
      <c r="J183" s="110"/>
      <c r="K183" s="113"/>
      <c r="L183" s="103"/>
      <c r="M183" s="103"/>
    </row>
    <row r="184" spans="1:13" s="105" customFormat="1" ht="11.25" customHeight="1" x14ac:dyDescent="0.2">
      <c r="A184" s="132"/>
      <c r="B184" s="107"/>
      <c r="C184" s="107"/>
      <c r="D184" s="112"/>
      <c r="E184" s="107"/>
      <c r="F184" s="107"/>
      <c r="G184" s="110"/>
      <c r="H184" s="107"/>
      <c r="I184" s="107"/>
      <c r="J184" s="110"/>
      <c r="K184" s="113"/>
      <c r="L184" s="103"/>
      <c r="M184" s="103"/>
    </row>
    <row r="185" spans="1:13" s="105" customFormat="1" ht="11.25" hidden="1" customHeight="1" x14ac:dyDescent="0.2">
      <c r="A185" s="132"/>
      <c r="B185" s="107"/>
      <c r="C185" s="107"/>
      <c r="D185" s="112"/>
      <c r="E185" s="107"/>
      <c r="F185" s="107"/>
      <c r="G185" s="110"/>
      <c r="H185" s="107"/>
      <c r="I185" s="107"/>
      <c r="J185" s="110"/>
      <c r="K185" s="113"/>
      <c r="L185" s="103"/>
      <c r="M185" s="103"/>
    </row>
    <row r="186" spans="1:13" ht="11.25" customHeight="1" x14ac:dyDescent="0.15">
      <c r="A186" s="102" t="s">
        <v>729</v>
      </c>
      <c r="B186" s="350" t="s">
        <v>771</v>
      </c>
      <c r="C186" s="352"/>
      <c r="D186" s="352"/>
      <c r="E186" s="352"/>
      <c r="F186" s="352"/>
      <c r="G186" s="352"/>
      <c r="H186" s="352"/>
      <c r="I186" s="352"/>
      <c r="J186" s="352"/>
      <c r="K186" s="352"/>
      <c r="L186" s="352"/>
      <c r="M186" s="353"/>
    </row>
    <row r="187" spans="1:13" ht="11.25" customHeight="1" x14ac:dyDescent="0.15">
      <c r="A187" s="102" t="s">
        <v>730</v>
      </c>
      <c r="B187" s="350"/>
      <c r="C187" s="352"/>
      <c r="D187" s="352"/>
      <c r="E187" s="352"/>
      <c r="F187" s="352"/>
      <c r="G187" s="352"/>
      <c r="H187" s="352"/>
      <c r="I187" s="352"/>
      <c r="J187" s="352"/>
      <c r="K187" s="352"/>
      <c r="L187" s="352"/>
      <c r="M187" s="353"/>
    </row>
    <row r="188" spans="1:13" ht="11.25" hidden="1" customHeight="1" x14ac:dyDescent="0.15">
      <c r="A188" s="102" t="s">
        <v>731</v>
      </c>
      <c r="B188" s="350"/>
      <c r="C188" s="352"/>
      <c r="D188" s="352"/>
      <c r="E188" s="352"/>
      <c r="F188" s="352"/>
      <c r="G188" s="352"/>
      <c r="H188" s="352"/>
      <c r="I188" s="352"/>
      <c r="J188" s="352"/>
      <c r="K188" s="352"/>
      <c r="L188" s="352"/>
      <c r="M188" s="353"/>
    </row>
    <row r="189" spans="1:13" x14ac:dyDescent="0.15">
      <c r="B189" s="114"/>
      <c r="C189" s="114"/>
      <c r="D189" s="115"/>
      <c r="E189" s="114"/>
      <c r="F189" s="114"/>
      <c r="G189" s="116"/>
      <c r="H189" s="114"/>
      <c r="I189" s="114"/>
      <c r="J189" s="116"/>
    </row>
    <row r="190" spans="1:13" ht="11.25" customHeight="1" x14ac:dyDescent="0.15"/>
    <row r="191" spans="1:13" s="100" customFormat="1" ht="11.25" customHeight="1" x14ac:dyDescent="0.2">
      <c r="A191" s="130" t="s">
        <v>18</v>
      </c>
      <c r="B191" s="99" t="s">
        <v>708</v>
      </c>
      <c r="C191" s="357">
        <v>2010204001</v>
      </c>
      <c r="D191" s="358"/>
      <c r="E191" s="130" t="s">
        <v>709</v>
      </c>
      <c r="F191" s="359" t="s">
        <v>772</v>
      </c>
      <c r="G191" s="360"/>
      <c r="H191" s="361"/>
      <c r="I191" s="130" t="s">
        <v>711</v>
      </c>
      <c r="J191" s="362" t="s">
        <v>773</v>
      </c>
      <c r="K191" s="363"/>
      <c r="L191" s="363"/>
      <c r="M191" s="364"/>
    </row>
    <row r="192" spans="1:13" s="100" customFormat="1" ht="11.25" customHeight="1" x14ac:dyDescent="0.2">
      <c r="A192" s="98" t="s">
        <v>712</v>
      </c>
      <c r="B192" s="99"/>
      <c r="C192" s="357"/>
      <c r="D192" s="358"/>
      <c r="E192" s="359"/>
      <c r="F192" s="360"/>
      <c r="G192" s="361"/>
      <c r="H192" s="98" t="s">
        <v>712</v>
      </c>
      <c r="I192" s="99"/>
      <c r="J192" s="357"/>
      <c r="K192" s="358"/>
      <c r="L192" s="365"/>
      <c r="M192" s="366"/>
    </row>
    <row r="193" spans="1:13" s="100" customFormat="1" ht="11.25" customHeight="1" x14ac:dyDescent="0.2">
      <c r="A193" s="102" t="s">
        <v>466</v>
      </c>
      <c r="B193" s="347" t="s">
        <v>774</v>
      </c>
      <c r="C193" s="348"/>
      <c r="D193" s="349"/>
      <c r="E193" s="370" t="s">
        <v>1830</v>
      </c>
      <c r="F193" s="348"/>
      <c r="G193" s="348"/>
      <c r="H193" s="348"/>
      <c r="I193" s="348"/>
      <c r="J193" s="348"/>
      <c r="K193" s="347"/>
      <c r="L193" s="348"/>
      <c r="M193" s="349"/>
    </row>
    <row r="194" spans="1:13" ht="11.25" customHeight="1" x14ac:dyDescent="0.15">
      <c r="A194" s="102" t="s">
        <v>713</v>
      </c>
      <c r="B194" s="350" t="s">
        <v>769</v>
      </c>
      <c r="C194" s="351"/>
      <c r="D194" s="351"/>
      <c r="E194" s="351"/>
      <c r="F194" s="351"/>
      <c r="G194" s="351"/>
      <c r="H194" s="351"/>
      <c r="I194" s="133" t="s">
        <v>715</v>
      </c>
      <c r="J194" s="350" t="s">
        <v>737</v>
      </c>
      <c r="K194" s="352"/>
      <c r="L194" s="352"/>
      <c r="M194" s="353"/>
    </row>
    <row r="195" spans="1:13" s="105" customFormat="1" ht="11.25" customHeight="1" x14ac:dyDescent="0.2">
      <c r="A195" s="102" t="s">
        <v>717</v>
      </c>
      <c r="B195" s="103" t="s">
        <v>754</v>
      </c>
      <c r="C195" s="104" t="s">
        <v>745</v>
      </c>
      <c r="D195" s="103"/>
      <c r="E195" s="103"/>
      <c r="F195" s="103"/>
      <c r="G195" s="103"/>
      <c r="H195" s="103"/>
      <c r="I195" s="103"/>
      <c r="J195" s="103"/>
      <c r="K195" s="113"/>
      <c r="L195" s="103"/>
      <c r="M195" s="103"/>
    </row>
    <row r="196" spans="1:13" s="105" customFormat="1" ht="11.25" customHeight="1" x14ac:dyDescent="0.2">
      <c r="A196" s="134">
        <v>17</v>
      </c>
      <c r="B196" s="107">
        <v>21.5</v>
      </c>
      <c r="C196" s="112">
        <v>0.33</v>
      </c>
      <c r="D196" s="107"/>
      <c r="E196" s="107"/>
      <c r="F196" s="107"/>
      <c r="G196" s="110"/>
      <c r="H196" s="107"/>
      <c r="I196" s="107"/>
      <c r="J196" s="110"/>
      <c r="K196" s="113"/>
      <c r="L196" s="103"/>
      <c r="M196" s="103"/>
    </row>
    <row r="197" spans="1:13" s="105" customFormat="1" ht="11.25" customHeight="1" x14ac:dyDescent="0.2">
      <c r="A197" s="134">
        <v>24</v>
      </c>
      <c r="B197" s="107">
        <v>28.8</v>
      </c>
      <c r="C197" s="112">
        <v>0.45</v>
      </c>
      <c r="D197" s="107"/>
      <c r="E197" s="107"/>
      <c r="F197" s="107"/>
      <c r="G197" s="110"/>
      <c r="H197" s="107"/>
      <c r="I197" s="107"/>
      <c r="J197" s="110"/>
      <c r="K197" s="113"/>
      <c r="L197" s="103"/>
      <c r="M197" s="103"/>
    </row>
    <row r="198" spans="1:13" s="105" customFormat="1" ht="11.25" customHeight="1" x14ac:dyDescent="0.2">
      <c r="A198" s="134">
        <v>30</v>
      </c>
      <c r="B198" s="107">
        <v>34.9</v>
      </c>
      <c r="C198" s="112">
        <v>0.62</v>
      </c>
      <c r="D198" s="107"/>
      <c r="E198" s="107"/>
      <c r="F198" s="107"/>
      <c r="G198" s="110"/>
      <c r="H198" s="107"/>
      <c r="I198" s="107"/>
      <c r="J198" s="110"/>
      <c r="K198" s="113"/>
      <c r="L198" s="103"/>
      <c r="M198" s="103"/>
    </row>
    <row r="199" spans="1:13" s="105" customFormat="1" ht="11.25" customHeight="1" x14ac:dyDescent="0.2">
      <c r="A199" s="134">
        <v>38</v>
      </c>
      <c r="B199" s="107">
        <v>42.9</v>
      </c>
      <c r="C199" s="112">
        <v>0.74</v>
      </c>
      <c r="D199" s="107"/>
      <c r="E199" s="107"/>
      <c r="F199" s="107"/>
      <c r="G199" s="110"/>
      <c r="H199" s="107"/>
      <c r="I199" s="107"/>
      <c r="J199" s="110"/>
      <c r="K199" s="113"/>
      <c r="L199" s="103"/>
      <c r="M199" s="103"/>
    </row>
    <row r="200" spans="1:13" s="105" customFormat="1" ht="11.25" customHeight="1" x14ac:dyDescent="0.2">
      <c r="A200" s="134">
        <v>50</v>
      </c>
      <c r="B200" s="107">
        <v>54.9</v>
      </c>
      <c r="C200" s="112">
        <v>0.94</v>
      </c>
      <c r="D200" s="107"/>
      <c r="E200" s="107"/>
      <c r="F200" s="107"/>
      <c r="G200" s="110"/>
      <c r="H200" s="107"/>
      <c r="I200" s="107"/>
      <c r="J200" s="110"/>
      <c r="K200" s="113"/>
      <c r="L200" s="103"/>
      <c r="M200" s="103"/>
    </row>
    <row r="201" spans="1:13" s="105" customFormat="1" ht="11.25" customHeight="1" x14ac:dyDescent="0.2">
      <c r="A201" s="134">
        <v>63</v>
      </c>
      <c r="B201" s="107">
        <v>69.099999999999994</v>
      </c>
      <c r="C201" s="112">
        <v>1.21</v>
      </c>
      <c r="D201" s="107"/>
      <c r="E201" s="107"/>
      <c r="F201" s="107"/>
      <c r="G201" s="110"/>
      <c r="H201" s="107"/>
      <c r="I201" s="107"/>
      <c r="J201" s="110"/>
      <c r="K201" s="113"/>
      <c r="L201" s="103"/>
      <c r="M201" s="103"/>
    </row>
    <row r="202" spans="1:13" s="105" customFormat="1" ht="11.25" customHeight="1" x14ac:dyDescent="0.2">
      <c r="A202" s="134">
        <v>76</v>
      </c>
      <c r="B202" s="107">
        <v>82.9</v>
      </c>
      <c r="C202" s="112">
        <v>1.6</v>
      </c>
      <c r="D202" s="107"/>
      <c r="E202" s="107"/>
      <c r="F202" s="107"/>
      <c r="G202" s="110"/>
      <c r="H202" s="107"/>
      <c r="I202" s="107"/>
      <c r="J202" s="110"/>
      <c r="K202" s="113"/>
      <c r="L202" s="103"/>
      <c r="M202" s="103"/>
    </row>
    <row r="203" spans="1:13" s="105" customFormat="1" ht="11.25" customHeight="1" x14ac:dyDescent="0.2">
      <c r="A203" s="134">
        <v>83</v>
      </c>
      <c r="B203" s="107">
        <v>88.1</v>
      </c>
      <c r="C203" s="112">
        <v>1.66</v>
      </c>
      <c r="D203" s="107"/>
      <c r="E203" s="107"/>
      <c r="F203" s="107"/>
      <c r="G203" s="110"/>
      <c r="H203" s="107"/>
      <c r="I203" s="107"/>
      <c r="J203" s="110"/>
      <c r="K203" s="113"/>
      <c r="L203" s="103"/>
      <c r="M203" s="103"/>
    </row>
    <row r="204" spans="1:13" s="105" customFormat="1" ht="11.25" customHeight="1" x14ac:dyDescent="0.2">
      <c r="A204" s="134">
        <v>101</v>
      </c>
      <c r="B204" s="107">
        <v>107.3</v>
      </c>
      <c r="C204" s="112">
        <v>1.96</v>
      </c>
      <c r="D204" s="107"/>
      <c r="E204" s="107"/>
      <c r="F204" s="107"/>
      <c r="G204" s="110"/>
      <c r="H204" s="107"/>
      <c r="I204" s="107"/>
      <c r="J204" s="110"/>
      <c r="K204" s="113"/>
      <c r="L204" s="103"/>
      <c r="M204" s="103"/>
    </row>
    <row r="205" spans="1:13" s="105" customFormat="1" ht="11.25" customHeight="1" x14ac:dyDescent="0.2">
      <c r="A205" s="134"/>
      <c r="B205" s="107"/>
      <c r="C205" s="112"/>
      <c r="D205" s="107"/>
      <c r="E205" s="107"/>
      <c r="F205" s="107"/>
      <c r="G205" s="110"/>
      <c r="H205" s="107"/>
      <c r="I205" s="107"/>
      <c r="J205" s="110"/>
      <c r="K205" s="113"/>
      <c r="L205" s="103"/>
      <c r="M205" s="103"/>
    </row>
    <row r="206" spans="1:13" s="105" customFormat="1" ht="11.25" hidden="1" customHeight="1" x14ac:dyDescent="0.2">
      <c r="A206" s="134"/>
      <c r="B206" s="107"/>
      <c r="C206" s="112"/>
      <c r="D206" s="107"/>
      <c r="E206" s="107"/>
      <c r="F206" s="107"/>
      <c r="G206" s="110"/>
      <c r="H206" s="107"/>
      <c r="I206" s="107"/>
      <c r="J206" s="110"/>
      <c r="K206" s="113"/>
      <c r="L206" s="103"/>
      <c r="M206" s="103"/>
    </row>
    <row r="207" spans="1:13" s="105" customFormat="1" ht="11.25" hidden="1" customHeight="1" x14ac:dyDescent="0.2">
      <c r="A207" s="134"/>
      <c r="B207" s="107"/>
      <c r="C207" s="112"/>
      <c r="D207" s="107"/>
      <c r="E207" s="107"/>
      <c r="F207" s="107"/>
      <c r="G207" s="110"/>
      <c r="H207" s="107"/>
      <c r="I207" s="107"/>
      <c r="J207" s="110"/>
      <c r="K207" s="113"/>
      <c r="L207" s="103"/>
      <c r="M207" s="103"/>
    </row>
    <row r="208" spans="1:13" s="105" customFormat="1" ht="11.25" hidden="1" customHeight="1" x14ac:dyDescent="0.2">
      <c r="A208" s="127"/>
      <c r="B208" s="107"/>
      <c r="C208" s="112"/>
      <c r="D208" s="107"/>
      <c r="E208" s="107"/>
      <c r="F208" s="107"/>
      <c r="G208" s="110"/>
      <c r="H208" s="107"/>
      <c r="I208" s="107"/>
      <c r="J208" s="110"/>
      <c r="K208" s="113"/>
      <c r="L208" s="103"/>
      <c r="M208" s="103"/>
    </row>
    <row r="209" spans="1:13" ht="11.25" customHeight="1" x14ac:dyDescent="0.15">
      <c r="A209" s="102" t="s">
        <v>729</v>
      </c>
      <c r="B209" s="350" t="s">
        <v>775</v>
      </c>
      <c r="C209" s="352"/>
      <c r="D209" s="352"/>
      <c r="E209" s="352"/>
      <c r="F209" s="352"/>
      <c r="G209" s="352"/>
      <c r="H209" s="352"/>
      <c r="I209" s="352"/>
      <c r="J209" s="352"/>
      <c r="K209" s="352"/>
      <c r="L209" s="352"/>
      <c r="M209" s="353"/>
    </row>
    <row r="210" spans="1:13" ht="11.25" customHeight="1" x14ac:dyDescent="0.15">
      <c r="A210" s="102" t="s">
        <v>730</v>
      </c>
      <c r="B210" s="354"/>
      <c r="C210" s="355"/>
      <c r="D210" s="355"/>
      <c r="E210" s="355"/>
      <c r="F210" s="355"/>
      <c r="G210" s="355"/>
      <c r="H210" s="355"/>
      <c r="I210" s="355"/>
      <c r="J210" s="355"/>
      <c r="K210" s="355"/>
      <c r="L210" s="355"/>
      <c r="M210" s="356"/>
    </row>
    <row r="211" spans="1:13" ht="11.25" hidden="1" customHeight="1" x14ac:dyDescent="0.15">
      <c r="A211" s="102" t="s">
        <v>731</v>
      </c>
      <c r="B211" s="350"/>
      <c r="C211" s="352"/>
      <c r="D211" s="352"/>
      <c r="E211" s="352"/>
      <c r="F211" s="352"/>
      <c r="G211" s="352"/>
      <c r="H211" s="352"/>
      <c r="I211" s="352"/>
      <c r="J211" s="352"/>
      <c r="K211" s="352"/>
      <c r="L211" s="352"/>
      <c r="M211" s="353"/>
    </row>
    <row r="212" spans="1:13" ht="11.25" customHeight="1" x14ac:dyDescent="0.15"/>
    <row r="213" spans="1:13" s="100" customFormat="1" ht="11.25" customHeight="1" x14ac:dyDescent="0.2">
      <c r="A213" s="130" t="s">
        <v>18</v>
      </c>
      <c r="B213" s="99" t="s">
        <v>708</v>
      </c>
      <c r="C213" s="357">
        <v>2010204002</v>
      </c>
      <c r="D213" s="358"/>
      <c r="E213" s="130" t="s">
        <v>709</v>
      </c>
      <c r="F213" s="359" t="s">
        <v>772</v>
      </c>
      <c r="G213" s="360"/>
      <c r="H213" s="361"/>
      <c r="I213" s="130" t="s">
        <v>711</v>
      </c>
      <c r="J213" s="362" t="s">
        <v>776</v>
      </c>
      <c r="K213" s="363"/>
      <c r="L213" s="363"/>
      <c r="M213" s="364"/>
    </row>
    <row r="214" spans="1:13" s="100" customFormat="1" ht="11.25" customHeight="1" x14ac:dyDescent="0.2">
      <c r="A214" s="98" t="s">
        <v>712</v>
      </c>
      <c r="B214" s="99"/>
      <c r="C214" s="357"/>
      <c r="D214" s="358"/>
      <c r="E214" s="359"/>
      <c r="F214" s="360"/>
      <c r="G214" s="361"/>
      <c r="H214" s="98" t="s">
        <v>712</v>
      </c>
      <c r="I214" s="99"/>
      <c r="J214" s="357"/>
      <c r="K214" s="358"/>
      <c r="L214" s="365"/>
      <c r="M214" s="366"/>
    </row>
    <row r="215" spans="1:13" s="100" customFormat="1" ht="11.25" customHeight="1" x14ac:dyDescent="0.2">
      <c r="A215" s="102" t="s">
        <v>466</v>
      </c>
      <c r="B215" s="347" t="s">
        <v>774</v>
      </c>
      <c r="C215" s="348"/>
      <c r="D215" s="349"/>
      <c r="E215" s="370" t="s">
        <v>1789</v>
      </c>
      <c r="F215" s="348"/>
      <c r="G215" s="348"/>
      <c r="H215" s="348"/>
      <c r="I215" s="348"/>
      <c r="J215" s="348"/>
      <c r="K215" s="347"/>
      <c r="L215" s="348"/>
      <c r="M215" s="349"/>
    </row>
    <row r="216" spans="1:13" ht="11.25" customHeight="1" x14ac:dyDescent="0.15">
      <c r="A216" s="102" t="s">
        <v>713</v>
      </c>
      <c r="B216" s="350" t="s">
        <v>769</v>
      </c>
      <c r="C216" s="351"/>
      <c r="D216" s="351"/>
      <c r="E216" s="351"/>
      <c r="F216" s="351"/>
      <c r="G216" s="351"/>
      <c r="H216" s="351"/>
      <c r="I216" s="133" t="s">
        <v>715</v>
      </c>
      <c r="J216" s="350" t="s">
        <v>737</v>
      </c>
      <c r="K216" s="352"/>
      <c r="L216" s="352"/>
      <c r="M216" s="353"/>
    </row>
    <row r="217" spans="1:13" s="105" customFormat="1" ht="11.25" customHeight="1" x14ac:dyDescent="0.2">
      <c r="A217" s="102" t="s">
        <v>717</v>
      </c>
      <c r="B217" s="103" t="s">
        <v>754</v>
      </c>
      <c r="C217" s="104" t="s">
        <v>745</v>
      </c>
      <c r="D217" s="103"/>
      <c r="E217" s="103"/>
      <c r="F217" s="103"/>
      <c r="G217" s="103"/>
      <c r="H217" s="103"/>
      <c r="I217" s="103"/>
      <c r="J217" s="103"/>
      <c r="K217" s="113"/>
      <c r="L217" s="103"/>
      <c r="M217" s="103"/>
    </row>
    <row r="218" spans="1:13" s="105" customFormat="1" ht="11.25" customHeight="1" x14ac:dyDescent="0.2">
      <c r="A218" s="134">
        <v>17</v>
      </c>
      <c r="B218" s="107">
        <v>23.1</v>
      </c>
      <c r="C218" s="112">
        <v>0.44</v>
      </c>
      <c r="D218" s="107"/>
      <c r="E218" s="107"/>
      <c r="F218" s="107"/>
      <c r="G218" s="110"/>
      <c r="H218" s="107"/>
      <c r="I218" s="107"/>
      <c r="J218" s="110"/>
      <c r="K218" s="113"/>
      <c r="L218" s="103"/>
      <c r="M218" s="103"/>
    </row>
    <row r="219" spans="1:13" s="105" customFormat="1" ht="11.25" customHeight="1" x14ac:dyDescent="0.2">
      <c r="A219" s="134">
        <v>24</v>
      </c>
      <c r="B219" s="107">
        <v>30.4</v>
      </c>
      <c r="C219" s="112">
        <v>0.59</v>
      </c>
      <c r="D219" s="107"/>
      <c r="E219" s="107"/>
      <c r="F219" s="107"/>
      <c r="G219" s="110"/>
      <c r="H219" s="107"/>
      <c r="I219" s="107"/>
      <c r="J219" s="110"/>
      <c r="K219" s="113"/>
      <c r="L219" s="103"/>
      <c r="M219" s="103"/>
    </row>
    <row r="220" spans="1:13" s="105" customFormat="1" ht="11.25" customHeight="1" x14ac:dyDescent="0.2">
      <c r="A220" s="134">
        <v>30</v>
      </c>
      <c r="B220" s="107">
        <v>36.5</v>
      </c>
      <c r="C220" s="112">
        <v>0.8</v>
      </c>
      <c r="D220" s="107"/>
      <c r="E220" s="107"/>
      <c r="F220" s="107"/>
      <c r="G220" s="110"/>
      <c r="H220" s="107"/>
      <c r="I220" s="107"/>
      <c r="J220" s="110"/>
      <c r="K220" s="113"/>
      <c r="L220" s="103"/>
      <c r="M220" s="103"/>
    </row>
    <row r="221" spans="1:13" s="105" customFormat="1" ht="11.25" customHeight="1" x14ac:dyDescent="0.2">
      <c r="A221" s="134">
        <v>38</v>
      </c>
      <c r="B221" s="107">
        <v>44.9</v>
      </c>
      <c r="C221" s="112">
        <v>1.05</v>
      </c>
      <c r="D221" s="107"/>
      <c r="E221" s="107"/>
      <c r="F221" s="107"/>
      <c r="G221" s="110"/>
      <c r="H221" s="107"/>
      <c r="I221" s="107"/>
      <c r="J221" s="110"/>
      <c r="K221" s="113"/>
      <c r="L221" s="103"/>
      <c r="M221" s="103"/>
    </row>
    <row r="222" spans="1:13" s="105" customFormat="1" ht="11.25" customHeight="1" x14ac:dyDescent="0.2">
      <c r="A222" s="134">
        <v>50</v>
      </c>
      <c r="B222" s="107">
        <v>56.9</v>
      </c>
      <c r="C222" s="112">
        <v>1.31</v>
      </c>
      <c r="D222" s="107"/>
      <c r="E222" s="107"/>
      <c r="F222" s="107"/>
      <c r="G222" s="110"/>
      <c r="H222" s="107"/>
      <c r="I222" s="107"/>
      <c r="J222" s="110"/>
      <c r="K222" s="113"/>
      <c r="L222" s="103"/>
      <c r="M222" s="103"/>
    </row>
    <row r="223" spans="1:13" s="105" customFormat="1" ht="11.25" customHeight="1" x14ac:dyDescent="0.2">
      <c r="A223" s="134">
        <v>63</v>
      </c>
      <c r="B223" s="107">
        <v>71.5</v>
      </c>
      <c r="C223" s="112">
        <v>1.74</v>
      </c>
      <c r="D223" s="107"/>
      <c r="E223" s="107"/>
      <c r="F223" s="107"/>
      <c r="G223" s="110"/>
      <c r="H223" s="107"/>
      <c r="I223" s="107"/>
      <c r="J223" s="110"/>
      <c r="K223" s="113"/>
      <c r="L223" s="103"/>
      <c r="M223" s="103"/>
    </row>
    <row r="224" spans="1:13" s="105" customFormat="1" ht="11.25" customHeight="1" x14ac:dyDescent="0.2">
      <c r="A224" s="134">
        <v>76</v>
      </c>
      <c r="B224" s="107">
        <v>85.3</v>
      </c>
      <c r="C224" s="112">
        <v>2.2799999999999998</v>
      </c>
      <c r="D224" s="107"/>
      <c r="E224" s="107"/>
      <c r="F224" s="107"/>
      <c r="G224" s="110"/>
      <c r="H224" s="107"/>
      <c r="I224" s="107"/>
      <c r="J224" s="110"/>
      <c r="K224" s="113"/>
      <c r="L224" s="103"/>
      <c r="M224" s="103"/>
    </row>
    <row r="225" spans="1:13" s="105" customFormat="1" ht="11.25" customHeight="1" x14ac:dyDescent="0.2">
      <c r="A225" s="134">
        <v>83</v>
      </c>
      <c r="B225" s="107">
        <v>90.9</v>
      </c>
      <c r="C225" s="112">
        <v>2.42</v>
      </c>
      <c r="D225" s="107"/>
      <c r="E225" s="107"/>
      <c r="F225" s="107"/>
      <c r="G225" s="110"/>
      <c r="H225" s="107"/>
      <c r="I225" s="107"/>
      <c r="J225" s="110"/>
      <c r="K225" s="113"/>
      <c r="L225" s="103"/>
      <c r="M225" s="103"/>
    </row>
    <row r="226" spans="1:13" ht="11.25" customHeight="1" x14ac:dyDescent="0.15">
      <c r="A226" s="134">
        <v>101</v>
      </c>
      <c r="B226" s="107">
        <v>110.1</v>
      </c>
      <c r="C226" s="112">
        <v>2.85</v>
      </c>
      <c r="D226" s="107"/>
      <c r="E226" s="107"/>
      <c r="F226" s="107"/>
      <c r="G226" s="110"/>
      <c r="H226" s="107"/>
      <c r="I226" s="107"/>
      <c r="J226" s="110"/>
      <c r="K226" s="113"/>
      <c r="L226" s="103"/>
      <c r="M226" s="103"/>
    </row>
    <row r="227" spans="1:13" s="105" customFormat="1" ht="11.25" customHeight="1" x14ac:dyDescent="0.2">
      <c r="A227" s="134"/>
      <c r="B227" s="107"/>
      <c r="C227" s="112"/>
      <c r="D227" s="107"/>
      <c r="E227" s="107"/>
      <c r="F227" s="107"/>
      <c r="G227" s="110"/>
      <c r="H227" s="107"/>
      <c r="I227" s="107"/>
      <c r="J227" s="110"/>
      <c r="K227" s="119"/>
      <c r="L227" s="103"/>
      <c r="M227" s="103"/>
    </row>
    <row r="228" spans="1:13" s="105" customFormat="1" ht="11.25" hidden="1" customHeight="1" x14ac:dyDescent="0.2">
      <c r="A228" s="134"/>
      <c r="B228" s="107"/>
      <c r="C228" s="112"/>
      <c r="D228" s="107"/>
      <c r="E228" s="107"/>
      <c r="F228" s="107"/>
      <c r="G228" s="110"/>
      <c r="H228" s="107"/>
      <c r="I228" s="107"/>
      <c r="J228" s="110"/>
      <c r="K228" s="113"/>
      <c r="L228" s="103"/>
      <c r="M228" s="103"/>
    </row>
    <row r="229" spans="1:13" s="105" customFormat="1" ht="11.25" hidden="1" customHeight="1" x14ac:dyDescent="0.2">
      <c r="A229" s="134"/>
      <c r="B229" s="107"/>
      <c r="C229" s="112"/>
      <c r="D229" s="107"/>
      <c r="E229" s="107"/>
      <c r="F229" s="107"/>
      <c r="G229" s="110"/>
      <c r="H229" s="107"/>
      <c r="I229" s="107"/>
      <c r="J229" s="110"/>
      <c r="K229" s="113"/>
      <c r="L229" s="103"/>
      <c r="M229" s="103"/>
    </row>
    <row r="230" spans="1:13" ht="11.25" hidden="1" customHeight="1" x14ac:dyDescent="0.15">
      <c r="A230" s="134"/>
      <c r="B230" s="107"/>
      <c r="C230" s="112"/>
      <c r="D230" s="107"/>
      <c r="E230" s="107"/>
      <c r="F230" s="107"/>
      <c r="G230" s="110"/>
      <c r="H230" s="107"/>
      <c r="I230" s="107"/>
      <c r="J230" s="110"/>
      <c r="K230" s="113"/>
      <c r="L230" s="103"/>
      <c r="M230" s="103"/>
    </row>
    <row r="231" spans="1:13" ht="11.25" customHeight="1" x14ac:dyDescent="0.15">
      <c r="A231" s="102" t="s">
        <v>729</v>
      </c>
      <c r="B231" s="350" t="s">
        <v>775</v>
      </c>
      <c r="C231" s="352"/>
      <c r="D231" s="352"/>
      <c r="E231" s="352"/>
      <c r="F231" s="352"/>
      <c r="G231" s="352"/>
      <c r="H231" s="352"/>
      <c r="I231" s="352"/>
      <c r="J231" s="352"/>
      <c r="K231" s="352"/>
      <c r="L231" s="352"/>
      <c r="M231" s="353"/>
    </row>
    <row r="232" spans="1:13" ht="11.25" customHeight="1" x14ac:dyDescent="0.15">
      <c r="A232" s="102" t="s">
        <v>730</v>
      </c>
      <c r="B232" s="354"/>
      <c r="C232" s="355"/>
      <c r="D232" s="355"/>
      <c r="E232" s="355"/>
      <c r="F232" s="355"/>
      <c r="G232" s="355"/>
      <c r="H232" s="355"/>
      <c r="I232" s="355"/>
      <c r="J232" s="355"/>
      <c r="K232" s="355"/>
      <c r="L232" s="355"/>
      <c r="M232" s="356"/>
    </row>
    <row r="233" spans="1:13" ht="11.25" hidden="1" customHeight="1" x14ac:dyDescent="0.15">
      <c r="A233" s="102" t="s">
        <v>731</v>
      </c>
      <c r="B233" s="350"/>
      <c r="C233" s="352"/>
      <c r="D233" s="352"/>
      <c r="E233" s="352"/>
      <c r="F233" s="352"/>
      <c r="G233" s="352"/>
      <c r="H233" s="352"/>
      <c r="I233" s="352"/>
      <c r="J233" s="352"/>
      <c r="K233" s="352"/>
      <c r="L233" s="352"/>
      <c r="M233" s="353"/>
    </row>
    <row r="234" spans="1:13" x14ac:dyDescent="0.15">
      <c r="B234" s="114"/>
      <c r="C234" s="114"/>
      <c r="D234" s="115"/>
      <c r="E234" s="114"/>
      <c r="F234" s="114"/>
      <c r="G234" s="116"/>
      <c r="H234" s="114"/>
      <c r="I234" s="114"/>
      <c r="J234" s="116"/>
    </row>
    <row r="235" spans="1:13" ht="11.25" customHeight="1" x14ac:dyDescent="0.15"/>
    <row r="236" spans="1:13" s="100" customFormat="1" ht="11.25" customHeight="1" x14ac:dyDescent="0.2">
      <c r="A236" s="130" t="s">
        <v>18</v>
      </c>
      <c r="B236" s="99" t="s">
        <v>708</v>
      </c>
      <c r="C236" s="357">
        <v>2010205001</v>
      </c>
      <c r="D236" s="358"/>
      <c r="E236" s="130" t="s">
        <v>709</v>
      </c>
      <c r="F236" s="359" t="s">
        <v>777</v>
      </c>
      <c r="G236" s="360"/>
      <c r="H236" s="361"/>
      <c r="I236" s="130" t="s">
        <v>711</v>
      </c>
      <c r="J236" s="362" t="s">
        <v>778</v>
      </c>
      <c r="K236" s="363"/>
      <c r="L236" s="363"/>
      <c r="M236" s="364"/>
    </row>
    <row r="237" spans="1:13" s="100" customFormat="1" ht="11.25" customHeight="1" x14ac:dyDescent="0.2">
      <c r="A237" s="98" t="s">
        <v>712</v>
      </c>
      <c r="B237" s="99"/>
      <c r="C237" s="357"/>
      <c r="D237" s="358"/>
      <c r="E237" s="359"/>
      <c r="F237" s="360"/>
      <c r="G237" s="361"/>
      <c r="H237" s="98" t="s">
        <v>712</v>
      </c>
      <c r="I237" s="99"/>
      <c r="J237" s="357"/>
      <c r="K237" s="358"/>
      <c r="L237" s="365"/>
      <c r="M237" s="366"/>
    </row>
    <row r="238" spans="1:13" s="100" customFormat="1" ht="11.25" customHeight="1" x14ac:dyDescent="0.2">
      <c r="A238" s="102" t="s">
        <v>466</v>
      </c>
      <c r="B238" s="347" t="s">
        <v>779</v>
      </c>
      <c r="C238" s="348"/>
      <c r="D238" s="349"/>
      <c r="E238" s="347" t="s">
        <v>780</v>
      </c>
      <c r="F238" s="348"/>
      <c r="G238" s="348"/>
      <c r="H238" s="348"/>
      <c r="I238" s="348"/>
      <c r="J238" s="348"/>
      <c r="K238" s="347" t="s">
        <v>781</v>
      </c>
      <c r="L238" s="348"/>
      <c r="M238" s="349"/>
    </row>
    <row r="239" spans="1:13" ht="11.25" customHeight="1" x14ac:dyDescent="0.15">
      <c r="A239" s="102" t="s">
        <v>713</v>
      </c>
      <c r="B239" s="350" t="s">
        <v>714</v>
      </c>
      <c r="C239" s="351"/>
      <c r="D239" s="351"/>
      <c r="E239" s="351"/>
      <c r="F239" s="351"/>
      <c r="G239" s="351"/>
      <c r="H239" s="351"/>
      <c r="I239" s="133" t="s">
        <v>715</v>
      </c>
      <c r="J239" s="350" t="s">
        <v>737</v>
      </c>
      <c r="K239" s="352"/>
      <c r="L239" s="352"/>
      <c r="M239" s="353"/>
    </row>
    <row r="240" spans="1:13" s="105" customFormat="1" ht="11.25" customHeight="1" x14ac:dyDescent="0.2">
      <c r="A240" s="102" t="s">
        <v>717</v>
      </c>
      <c r="B240" s="103" t="s">
        <v>743</v>
      </c>
      <c r="C240" s="103" t="s">
        <v>782</v>
      </c>
      <c r="D240" s="103" t="s">
        <v>783</v>
      </c>
      <c r="E240" s="104" t="s">
        <v>721</v>
      </c>
      <c r="F240" s="103"/>
      <c r="G240" s="103"/>
      <c r="H240" s="103"/>
      <c r="I240" s="103"/>
      <c r="J240" s="103"/>
      <c r="K240" s="113"/>
      <c r="L240" s="103"/>
      <c r="M240" s="103"/>
    </row>
    <row r="241" spans="1:13" s="105" customFormat="1" ht="11.25" customHeight="1" x14ac:dyDescent="0.2">
      <c r="A241" s="127" t="s">
        <v>784</v>
      </c>
      <c r="B241" s="135">
        <v>25.4</v>
      </c>
      <c r="C241" s="135">
        <v>12</v>
      </c>
      <c r="D241" s="135">
        <v>1800</v>
      </c>
      <c r="E241" s="112">
        <v>1.18</v>
      </c>
      <c r="F241" s="107"/>
      <c r="G241" s="110"/>
      <c r="H241" s="107"/>
      <c r="I241" s="107"/>
      <c r="J241" s="110"/>
      <c r="K241" s="119"/>
      <c r="L241" s="103"/>
      <c r="M241" s="103"/>
    </row>
    <row r="242" spans="1:13" s="105" customFormat="1" ht="11.25" customHeight="1" x14ac:dyDescent="0.2">
      <c r="A242" s="127" t="s">
        <v>785</v>
      </c>
      <c r="B242" s="135">
        <v>40.4</v>
      </c>
      <c r="C242" s="135">
        <v>20</v>
      </c>
      <c r="D242" s="135">
        <v>1800</v>
      </c>
      <c r="E242" s="112">
        <v>2.38</v>
      </c>
      <c r="F242" s="107"/>
      <c r="G242" s="110"/>
      <c r="H242" s="107"/>
      <c r="I242" s="107"/>
      <c r="J242" s="110"/>
      <c r="K242" s="113"/>
      <c r="L242" s="103"/>
      <c r="M242" s="103"/>
    </row>
    <row r="243" spans="1:13" s="105" customFormat="1" ht="11.25" customHeight="1" x14ac:dyDescent="0.2">
      <c r="A243" s="127"/>
      <c r="B243" s="135"/>
      <c r="C243" s="135"/>
      <c r="D243" s="135"/>
      <c r="E243" s="112"/>
      <c r="F243" s="107"/>
      <c r="G243" s="110"/>
      <c r="H243" s="107"/>
      <c r="I243" s="107"/>
      <c r="J243" s="110"/>
      <c r="K243" s="113"/>
      <c r="L243" s="103"/>
      <c r="M243" s="103"/>
    </row>
    <row r="244" spans="1:13" s="105" customFormat="1" ht="11.25" hidden="1" customHeight="1" x14ac:dyDescent="0.2">
      <c r="A244" s="127"/>
      <c r="B244" s="107"/>
      <c r="C244" s="107"/>
      <c r="D244" s="107"/>
      <c r="E244" s="112"/>
      <c r="F244" s="107"/>
      <c r="G244" s="110"/>
      <c r="H244" s="107"/>
      <c r="I244" s="107"/>
      <c r="J244" s="110"/>
      <c r="K244" s="113"/>
      <c r="L244" s="103"/>
      <c r="M244" s="103"/>
    </row>
    <row r="245" spans="1:13" s="105" customFormat="1" ht="11.25" hidden="1" customHeight="1" x14ac:dyDescent="0.2">
      <c r="A245" s="127"/>
      <c r="B245" s="107"/>
      <c r="C245" s="107"/>
      <c r="D245" s="107"/>
      <c r="E245" s="112"/>
      <c r="F245" s="107"/>
      <c r="G245" s="110"/>
      <c r="H245" s="107"/>
      <c r="I245" s="107"/>
      <c r="J245" s="110"/>
      <c r="K245" s="113"/>
      <c r="L245" s="103"/>
      <c r="M245" s="103"/>
    </row>
    <row r="246" spans="1:13" s="105" customFormat="1" ht="11.25" hidden="1" customHeight="1" x14ac:dyDescent="0.2">
      <c r="A246" s="106"/>
      <c r="B246" s="107"/>
      <c r="C246" s="107"/>
      <c r="D246" s="107"/>
      <c r="E246" s="112"/>
      <c r="F246" s="107"/>
      <c r="G246" s="110"/>
      <c r="H246" s="107"/>
      <c r="I246" s="107"/>
      <c r="J246" s="110"/>
      <c r="K246" s="113"/>
      <c r="L246" s="103"/>
      <c r="M246" s="103"/>
    </row>
    <row r="247" spans="1:13" s="105" customFormat="1" ht="11.25" hidden="1" customHeight="1" x14ac:dyDescent="0.2">
      <c r="A247" s="106"/>
      <c r="B247" s="107"/>
      <c r="C247" s="107"/>
      <c r="D247" s="107"/>
      <c r="E247" s="112"/>
      <c r="F247" s="107"/>
      <c r="G247" s="110"/>
      <c r="H247" s="107"/>
      <c r="I247" s="107"/>
      <c r="J247" s="110"/>
      <c r="K247" s="113"/>
      <c r="L247" s="103"/>
      <c r="M247" s="103"/>
    </row>
    <row r="248" spans="1:13" s="105" customFormat="1" ht="11.25" hidden="1" customHeight="1" x14ac:dyDescent="0.2">
      <c r="A248" s="106"/>
      <c r="B248" s="107"/>
      <c r="C248" s="107"/>
      <c r="D248" s="107"/>
      <c r="E248" s="112"/>
      <c r="F248" s="107"/>
      <c r="G248" s="110"/>
      <c r="H248" s="107"/>
      <c r="I248" s="107"/>
      <c r="J248" s="110"/>
      <c r="K248" s="113"/>
      <c r="L248" s="103"/>
      <c r="M248" s="103"/>
    </row>
    <row r="249" spans="1:13" s="105" customFormat="1" ht="11.25" hidden="1" customHeight="1" x14ac:dyDescent="0.2">
      <c r="A249" s="106"/>
      <c r="B249" s="107"/>
      <c r="C249" s="107"/>
      <c r="D249" s="107"/>
      <c r="E249" s="112"/>
      <c r="F249" s="107"/>
      <c r="G249" s="110"/>
      <c r="H249" s="107"/>
      <c r="I249" s="107"/>
      <c r="J249" s="110"/>
      <c r="K249" s="113"/>
      <c r="L249" s="103"/>
      <c r="M249" s="103"/>
    </row>
    <row r="250" spans="1:13" s="105" customFormat="1" ht="11.25" hidden="1" customHeight="1" x14ac:dyDescent="0.2">
      <c r="A250" s="106"/>
      <c r="B250" s="107"/>
      <c r="C250" s="107"/>
      <c r="D250" s="107"/>
      <c r="E250" s="112"/>
      <c r="F250" s="107"/>
      <c r="G250" s="110"/>
      <c r="H250" s="107"/>
      <c r="I250" s="107"/>
      <c r="J250" s="110"/>
      <c r="K250" s="113"/>
      <c r="L250" s="103"/>
      <c r="M250" s="103"/>
    </row>
    <row r="251" spans="1:13" s="105" customFormat="1" ht="11.25" hidden="1" customHeight="1" x14ac:dyDescent="0.2">
      <c r="A251" s="106"/>
      <c r="B251" s="107"/>
      <c r="C251" s="107"/>
      <c r="D251" s="107"/>
      <c r="E251" s="112"/>
      <c r="F251" s="107"/>
      <c r="G251" s="110"/>
      <c r="H251" s="107"/>
      <c r="I251" s="107"/>
      <c r="J251" s="110"/>
      <c r="K251" s="113"/>
      <c r="L251" s="103"/>
      <c r="M251" s="103"/>
    </row>
    <row r="252" spans="1:13" ht="11.25" customHeight="1" x14ac:dyDescent="0.15">
      <c r="A252" s="102" t="s">
        <v>729</v>
      </c>
      <c r="B252" s="350" t="s">
        <v>786</v>
      </c>
      <c r="C252" s="352"/>
      <c r="D252" s="352"/>
      <c r="E252" s="352"/>
      <c r="F252" s="352"/>
      <c r="G252" s="352"/>
      <c r="H252" s="352"/>
      <c r="I252" s="352"/>
      <c r="J252" s="352"/>
      <c r="K252" s="352"/>
      <c r="L252" s="352"/>
      <c r="M252" s="353"/>
    </row>
    <row r="253" spans="1:13" ht="11.25" customHeight="1" x14ac:dyDescent="0.15">
      <c r="A253" s="102" t="s">
        <v>730</v>
      </c>
      <c r="B253" s="350"/>
      <c r="C253" s="352"/>
      <c r="D253" s="352"/>
      <c r="E253" s="352"/>
      <c r="F253" s="352"/>
      <c r="G253" s="352"/>
      <c r="H253" s="352"/>
      <c r="I253" s="352"/>
      <c r="J253" s="352"/>
      <c r="K253" s="352"/>
      <c r="L253" s="352"/>
      <c r="M253" s="353"/>
    </row>
    <row r="254" spans="1:13" ht="11.25" hidden="1" customHeight="1" x14ac:dyDescent="0.15">
      <c r="A254" s="102" t="s">
        <v>731</v>
      </c>
      <c r="B254" s="136"/>
      <c r="C254" s="137"/>
      <c r="D254" s="137"/>
      <c r="E254" s="137"/>
      <c r="F254" s="137"/>
      <c r="G254" s="137"/>
      <c r="H254" s="137"/>
      <c r="I254" s="137"/>
      <c r="J254" s="137"/>
      <c r="K254" s="137"/>
      <c r="L254" s="137"/>
      <c r="M254" s="138"/>
    </row>
    <row r="255" spans="1:13" x14ac:dyDescent="0.15">
      <c r="B255" s="114"/>
      <c r="C255" s="114"/>
      <c r="D255" s="115"/>
      <c r="E255" s="114"/>
      <c r="F255" s="114"/>
      <c r="G255" s="116"/>
      <c r="H255" s="114"/>
      <c r="I255" s="114"/>
      <c r="J255" s="116"/>
    </row>
    <row r="256" spans="1:13" ht="11.25" customHeight="1" x14ac:dyDescent="0.15"/>
    <row r="257" spans="1:13" s="100" customFormat="1" ht="11.25" customHeight="1" x14ac:dyDescent="0.2">
      <c r="A257" s="130" t="s">
        <v>18</v>
      </c>
      <c r="B257" s="99" t="s">
        <v>708</v>
      </c>
      <c r="C257" s="357">
        <v>2010205002</v>
      </c>
      <c r="D257" s="358"/>
      <c r="E257" s="130" t="s">
        <v>709</v>
      </c>
      <c r="F257" s="359" t="s">
        <v>777</v>
      </c>
      <c r="G257" s="360"/>
      <c r="H257" s="361"/>
      <c r="I257" s="130" t="s">
        <v>711</v>
      </c>
      <c r="J257" s="362" t="s">
        <v>787</v>
      </c>
      <c r="K257" s="363"/>
      <c r="L257" s="363"/>
      <c r="M257" s="364"/>
    </row>
    <row r="258" spans="1:13" s="100" customFormat="1" ht="11.25" customHeight="1" x14ac:dyDescent="0.2">
      <c r="A258" s="98" t="s">
        <v>712</v>
      </c>
      <c r="B258" s="99"/>
      <c r="C258" s="357"/>
      <c r="D258" s="358"/>
      <c r="E258" s="359"/>
      <c r="F258" s="360"/>
      <c r="G258" s="361"/>
      <c r="H258" s="98" t="s">
        <v>712</v>
      </c>
      <c r="I258" s="99"/>
      <c r="J258" s="357"/>
      <c r="K258" s="358"/>
      <c r="L258" s="365"/>
      <c r="M258" s="366"/>
    </row>
    <row r="259" spans="1:13" s="100" customFormat="1" ht="11.25" customHeight="1" x14ac:dyDescent="0.2">
      <c r="A259" s="102" t="s">
        <v>466</v>
      </c>
      <c r="B259" s="347" t="s">
        <v>779</v>
      </c>
      <c r="C259" s="348"/>
      <c r="D259" s="349"/>
      <c r="E259" s="347" t="s">
        <v>780</v>
      </c>
      <c r="F259" s="348"/>
      <c r="G259" s="348"/>
      <c r="H259" s="348"/>
      <c r="I259" s="348"/>
      <c r="J259" s="348"/>
      <c r="K259" s="347" t="s">
        <v>788</v>
      </c>
      <c r="L259" s="348"/>
      <c r="M259" s="349"/>
    </row>
    <row r="260" spans="1:13" ht="11.25" customHeight="1" x14ac:dyDescent="0.15">
      <c r="A260" s="102" t="s">
        <v>713</v>
      </c>
      <c r="B260" s="350" t="s">
        <v>714</v>
      </c>
      <c r="C260" s="351"/>
      <c r="D260" s="351"/>
      <c r="E260" s="351"/>
      <c r="F260" s="351"/>
      <c r="G260" s="351"/>
      <c r="H260" s="351"/>
      <c r="I260" s="133" t="s">
        <v>715</v>
      </c>
      <c r="J260" s="350" t="s">
        <v>737</v>
      </c>
      <c r="K260" s="352"/>
      <c r="L260" s="352"/>
      <c r="M260" s="353"/>
    </row>
    <row r="261" spans="1:13" s="105" customFormat="1" ht="11.25" customHeight="1" x14ac:dyDescent="0.2">
      <c r="A261" s="102" t="s">
        <v>717</v>
      </c>
      <c r="B261" s="103" t="s">
        <v>743</v>
      </c>
      <c r="C261" s="103" t="s">
        <v>744</v>
      </c>
      <c r="D261" s="103" t="s">
        <v>783</v>
      </c>
      <c r="E261" s="104" t="s">
        <v>721</v>
      </c>
      <c r="F261" s="103"/>
      <c r="G261" s="103"/>
      <c r="H261" s="103"/>
      <c r="I261" s="103"/>
      <c r="J261" s="103"/>
      <c r="K261" s="113"/>
      <c r="L261" s="103"/>
      <c r="M261" s="103"/>
    </row>
    <row r="262" spans="1:13" s="105" customFormat="1" ht="11.25" customHeight="1" x14ac:dyDescent="0.2">
      <c r="A262" s="127" t="s">
        <v>789</v>
      </c>
      <c r="B262" s="135">
        <v>40</v>
      </c>
      <c r="C262" s="135">
        <v>30</v>
      </c>
      <c r="D262" s="135">
        <v>4000</v>
      </c>
      <c r="E262" s="118">
        <v>5.6</v>
      </c>
      <c r="F262" s="107"/>
      <c r="G262" s="110"/>
      <c r="H262" s="107"/>
      <c r="I262" s="107"/>
      <c r="J262" s="110"/>
      <c r="K262" s="119"/>
      <c r="L262" s="103"/>
      <c r="M262" s="103"/>
    </row>
    <row r="263" spans="1:13" s="105" customFormat="1" ht="11.25" customHeight="1" x14ac:dyDescent="0.2">
      <c r="A263" s="127" t="s">
        <v>790</v>
      </c>
      <c r="B263" s="135">
        <v>40</v>
      </c>
      <c r="C263" s="135">
        <v>45</v>
      </c>
      <c r="D263" s="135">
        <v>4800</v>
      </c>
      <c r="E263" s="118">
        <v>7.2</v>
      </c>
      <c r="F263" s="107"/>
      <c r="G263" s="110"/>
      <c r="H263" s="107"/>
      <c r="I263" s="107"/>
      <c r="J263" s="110"/>
      <c r="K263" s="113"/>
      <c r="L263" s="103"/>
      <c r="M263" s="103"/>
    </row>
    <row r="264" spans="1:13" s="105" customFormat="1" ht="11.25" customHeight="1" x14ac:dyDescent="0.2">
      <c r="A264" s="127"/>
      <c r="B264" s="127"/>
      <c r="C264" s="127"/>
      <c r="D264" s="127"/>
      <c r="E264" s="127"/>
      <c r="F264" s="127"/>
      <c r="G264" s="127"/>
      <c r="H264" s="127"/>
      <c r="I264" s="107"/>
      <c r="J264" s="110"/>
      <c r="K264" s="113"/>
      <c r="L264" s="103"/>
      <c r="M264" s="103"/>
    </row>
    <row r="265" spans="1:13" s="105" customFormat="1" ht="11.25" hidden="1" customHeight="1" x14ac:dyDescent="0.2">
      <c r="A265" s="127"/>
      <c r="B265" s="107"/>
      <c r="C265" s="107"/>
      <c r="D265" s="112"/>
      <c r="E265" s="107"/>
      <c r="F265" s="107"/>
      <c r="G265" s="110"/>
      <c r="H265" s="107"/>
      <c r="I265" s="107"/>
      <c r="J265" s="110"/>
      <c r="K265" s="113"/>
      <c r="L265" s="103"/>
      <c r="M265" s="103"/>
    </row>
    <row r="266" spans="1:13" s="105" customFormat="1" ht="11.25" hidden="1" customHeight="1" x14ac:dyDescent="0.2">
      <c r="A266" s="127"/>
      <c r="B266" s="107"/>
      <c r="C266" s="107"/>
      <c r="D266" s="112"/>
      <c r="E266" s="107"/>
      <c r="F266" s="107"/>
      <c r="G266" s="110"/>
      <c r="H266" s="107"/>
      <c r="I266" s="107"/>
      <c r="J266" s="110"/>
      <c r="K266" s="113"/>
      <c r="L266" s="103"/>
      <c r="M266" s="103"/>
    </row>
    <row r="267" spans="1:13" s="105" customFormat="1" ht="11.25" hidden="1" customHeight="1" x14ac:dyDescent="0.2">
      <c r="A267" s="106"/>
      <c r="B267" s="107"/>
      <c r="C267" s="107"/>
      <c r="D267" s="112"/>
      <c r="E267" s="107"/>
      <c r="F267" s="107"/>
      <c r="G267" s="110"/>
      <c r="H267" s="107"/>
      <c r="I267" s="107"/>
      <c r="J267" s="110"/>
      <c r="K267" s="113"/>
      <c r="L267" s="103"/>
      <c r="M267" s="103"/>
    </row>
    <row r="268" spans="1:13" s="105" customFormat="1" ht="11.25" hidden="1" customHeight="1" x14ac:dyDescent="0.2">
      <c r="A268" s="106"/>
      <c r="B268" s="107"/>
      <c r="C268" s="107"/>
      <c r="D268" s="112"/>
      <c r="E268" s="107"/>
      <c r="F268" s="107"/>
      <c r="G268" s="110"/>
      <c r="H268" s="107"/>
      <c r="I268" s="107"/>
      <c r="J268" s="110"/>
      <c r="K268" s="113"/>
      <c r="L268" s="103"/>
      <c r="M268" s="103"/>
    </row>
    <row r="269" spans="1:13" s="105" customFormat="1" ht="11.25" hidden="1" customHeight="1" x14ac:dyDescent="0.2">
      <c r="A269" s="106"/>
      <c r="B269" s="107"/>
      <c r="C269" s="107"/>
      <c r="D269" s="112"/>
      <c r="E269" s="107"/>
      <c r="F269" s="107"/>
      <c r="G269" s="110"/>
      <c r="H269" s="107"/>
      <c r="I269" s="107"/>
      <c r="J269" s="110"/>
      <c r="K269" s="113"/>
      <c r="L269" s="103"/>
      <c r="M269" s="103"/>
    </row>
    <row r="270" spans="1:13" s="105" customFormat="1" ht="11.25" hidden="1" customHeight="1" x14ac:dyDescent="0.2">
      <c r="A270" s="106"/>
      <c r="B270" s="107"/>
      <c r="C270" s="107"/>
      <c r="D270" s="112"/>
      <c r="E270" s="107"/>
      <c r="F270" s="107"/>
      <c r="G270" s="110"/>
      <c r="H270" s="107"/>
      <c r="I270" s="107"/>
      <c r="J270" s="110"/>
      <c r="K270" s="113"/>
      <c r="L270" s="103"/>
      <c r="M270" s="103"/>
    </row>
    <row r="271" spans="1:13" s="105" customFormat="1" ht="11.25" hidden="1" customHeight="1" x14ac:dyDescent="0.2">
      <c r="A271" s="106"/>
      <c r="B271" s="107"/>
      <c r="C271" s="107"/>
      <c r="D271" s="112"/>
      <c r="E271" s="107"/>
      <c r="F271" s="107"/>
      <c r="G271" s="110"/>
      <c r="H271" s="107"/>
      <c r="I271" s="107"/>
      <c r="J271" s="110"/>
      <c r="K271" s="113"/>
      <c r="L271" s="103"/>
      <c r="M271" s="103"/>
    </row>
    <row r="272" spans="1:13" s="105" customFormat="1" ht="11.25" hidden="1" customHeight="1" x14ac:dyDescent="0.2">
      <c r="A272" s="106"/>
      <c r="B272" s="107"/>
      <c r="C272" s="107"/>
      <c r="D272" s="112"/>
      <c r="E272" s="107"/>
      <c r="F272" s="107"/>
      <c r="G272" s="110"/>
      <c r="H272" s="107"/>
      <c r="I272" s="107"/>
      <c r="J272" s="110"/>
      <c r="K272" s="113"/>
      <c r="L272" s="103"/>
      <c r="M272" s="103"/>
    </row>
    <row r="273" spans="1:13" ht="11.25" customHeight="1" x14ac:dyDescent="0.15">
      <c r="A273" s="102" t="s">
        <v>729</v>
      </c>
      <c r="B273" s="350" t="s">
        <v>791</v>
      </c>
      <c r="C273" s="352"/>
      <c r="D273" s="352"/>
      <c r="E273" s="352"/>
      <c r="F273" s="352"/>
      <c r="G273" s="352"/>
      <c r="H273" s="352"/>
      <c r="I273" s="352"/>
      <c r="J273" s="352"/>
      <c r="K273" s="352"/>
      <c r="L273" s="352"/>
      <c r="M273" s="353"/>
    </row>
    <row r="274" spans="1:13" ht="11.25" customHeight="1" x14ac:dyDescent="0.15">
      <c r="A274" s="102" t="s">
        <v>730</v>
      </c>
      <c r="B274" s="350" t="s">
        <v>792</v>
      </c>
      <c r="C274" s="352"/>
      <c r="D274" s="352"/>
      <c r="E274" s="352"/>
      <c r="F274" s="352"/>
      <c r="G274" s="352"/>
      <c r="H274" s="352"/>
      <c r="I274" s="352"/>
      <c r="J274" s="352"/>
      <c r="K274" s="352"/>
      <c r="L274" s="352"/>
      <c r="M274" s="353"/>
    </row>
    <row r="275" spans="1:13" ht="11.25" customHeight="1" x14ac:dyDescent="0.15">
      <c r="A275" s="102" t="s">
        <v>731</v>
      </c>
      <c r="B275" s="354"/>
      <c r="C275" s="355"/>
      <c r="D275" s="355"/>
      <c r="E275" s="355"/>
      <c r="F275" s="355"/>
      <c r="G275" s="355"/>
      <c r="H275" s="355"/>
      <c r="I275" s="355"/>
      <c r="J275" s="355"/>
      <c r="K275" s="355"/>
      <c r="L275" s="355"/>
      <c r="M275" s="356"/>
    </row>
    <row r="276" spans="1:13" x14ac:dyDescent="0.15">
      <c r="B276" s="114"/>
      <c r="C276" s="114"/>
      <c r="D276" s="115"/>
      <c r="E276" s="114"/>
      <c r="F276" s="114"/>
      <c r="G276" s="116"/>
      <c r="H276" s="114"/>
      <c r="I276" s="114"/>
      <c r="J276" s="116"/>
    </row>
    <row r="277" spans="1:13" ht="11.25" customHeight="1" x14ac:dyDescent="0.15"/>
    <row r="278" spans="1:13" s="100" customFormat="1" ht="11.25" customHeight="1" x14ac:dyDescent="0.2">
      <c r="A278" s="130" t="s">
        <v>18</v>
      </c>
      <c r="B278" s="99" t="s">
        <v>708</v>
      </c>
      <c r="C278" s="357">
        <v>2010206001</v>
      </c>
      <c r="D278" s="358"/>
      <c r="E278" s="130" t="s">
        <v>709</v>
      </c>
      <c r="F278" s="359" t="s">
        <v>52</v>
      </c>
      <c r="G278" s="360"/>
      <c r="H278" s="361"/>
      <c r="I278" s="130" t="s">
        <v>711</v>
      </c>
      <c r="J278" s="362" t="s">
        <v>793</v>
      </c>
      <c r="K278" s="363"/>
      <c r="L278" s="363"/>
      <c r="M278" s="364"/>
    </row>
    <row r="279" spans="1:13" s="100" customFormat="1" ht="11.25" customHeight="1" x14ac:dyDescent="0.2">
      <c r="A279" s="98" t="s">
        <v>712</v>
      </c>
      <c r="B279" s="99"/>
      <c r="C279" s="357"/>
      <c r="D279" s="358"/>
      <c r="E279" s="359"/>
      <c r="F279" s="360"/>
      <c r="G279" s="361"/>
      <c r="H279" s="98" t="s">
        <v>712</v>
      </c>
      <c r="I279" s="99"/>
      <c r="J279" s="357"/>
      <c r="K279" s="358"/>
      <c r="L279" s="365"/>
      <c r="M279" s="366"/>
    </row>
    <row r="280" spans="1:13" s="100" customFormat="1" ht="11.25" customHeight="1" x14ac:dyDescent="0.2">
      <c r="A280" s="102" t="s">
        <v>466</v>
      </c>
      <c r="B280" s="347" t="s">
        <v>161</v>
      </c>
      <c r="C280" s="348"/>
      <c r="D280" s="349"/>
      <c r="E280" s="347" t="s">
        <v>794</v>
      </c>
      <c r="F280" s="348"/>
      <c r="G280" s="348"/>
      <c r="H280" s="348"/>
      <c r="I280" s="348"/>
      <c r="J280" s="348"/>
      <c r="K280" s="347"/>
      <c r="L280" s="348"/>
      <c r="M280" s="349"/>
    </row>
    <row r="281" spans="1:13" ht="11.25" customHeight="1" x14ac:dyDescent="0.15">
      <c r="A281" s="102" t="s">
        <v>713</v>
      </c>
      <c r="B281" s="350" t="s">
        <v>714</v>
      </c>
      <c r="C281" s="351"/>
      <c r="D281" s="351"/>
      <c r="E281" s="351"/>
      <c r="F281" s="351"/>
      <c r="G281" s="351"/>
      <c r="H281" s="351"/>
      <c r="I281" s="133" t="s">
        <v>715</v>
      </c>
      <c r="J281" s="350" t="s">
        <v>737</v>
      </c>
      <c r="K281" s="352"/>
      <c r="L281" s="352"/>
      <c r="M281" s="353"/>
    </row>
    <row r="282" spans="1:13" s="105" customFormat="1" ht="11.25" customHeight="1" x14ac:dyDescent="0.2">
      <c r="A282" s="102" t="s">
        <v>717</v>
      </c>
      <c r="B282" s="103" t="s">
        <v>743</v>
      </c>
      <c r="C282" s="103" t="s">
        <v>744</v>
      </c>
      <c r="D282" s="103" t="s">
        <v>782</v>
      </c>
      <c r="E282" s="104" t="s">
        <v>721</v>
      </c>
      <c r="F282" s="103"/>
      <c r="G282" s="103"/>
      <c r="H282" s="103"/>
      <c r="I282" s="103"/>
      <c r="J282" s="103"/>
      <c r="K282" s="113"/>
      <c r="L282" s="103"/>
      <c r="M282" s="103"/>
    </row>
    <row r="283" spans="1:13" s="105" customFormat="1" ht="11.25" customHeight="1" x14ac:dyDescent="0.2">
      <c r="A283" s="127" t="s">
        <v>795</v>
      </c>
      <c r="B283" s="107">
        <v>100</v>
      </c>
      <c r="C283" s="107">
        <v>100</v>
      </c>
      <c r="D283" s="107">
        <v>100</v>
      </c>
      <c r="E283" s="118">
        <v>0.8</v>
      </c>
      <c r="F283" s="107"/>
      <c r="G283" s="110"/>
      <c r="H283" s="107"/>
      <c r="I283" s="107"/>
      <c r="J283" s="110"/>
      <c r="K283" s="119"/>
      <c r="L283" s="103"/>
      <c r="M283" s="103"/>
    </row>
    <row r="284" spans="1:13" s="105" customFormat="1" ht="11.25" customHeight="1" x14ac:dyDescent="0.2">
      <c r="A284" s="127" t="s">
        <v>796</v>
      </c>
      <c r="B284" s="107">
        <v>150</v>
      </c>
      <c r="C284" s="107">
        <v>150</v>
      </c>
      <c r="D284" s="107">
        <v>150</v>
      </c>
      <c r="E284" s="118">
        <v>1.8</v>
      </c>
      <c r="F284" s="107"/>
      <c r="G284" s="110"/>
      <c r="H284" s="107"/>
      <c r="I284" s="107"/>
      <c r="J284" s="110"/>
      <c r="K284" s="113"/>
      <c r="L284" s="103"/>
      <c r="M284" s="103"/>
    </row>
    <row r="285" spans="1:13" s="105" customFormat="1" ht="11.25" customHeight="1" x14ac:dyDescent="0.2">
      <c r="A285" s="127" t="s">
        <v>797</v>
      </c>
      <c r="B285" s="107">
        <v>200</v>
      </c>
      <c r="C285" s="107">
        <v>200</v>
      </c>
      <c r="D285" s="107">
        <v>200</v>
      </c>
      <c r="E285" s="118">
        <v>3.3</v>
      </c>
      <c r="F285" s="107"/>
      <c r="G285" s="110"/>
      <c r="H285" s="107"/>
      <c r="I285" s="107"/>
      <c r="J285" s="110"/>
      <c r="K285" s="113"/>
      <c r="L285" s="103"/>
      <c r="M285" s="103"/>
    </row>
    <row r="286" spans="1:13" s="105" customFormat="1" ht="11.25" customHeight="1" x14ac:dyDescent="0.2">
      <c r="A286" s="127" t="s">
        <v>798</v>
      </c>
      <c r="B286" s="107">
        <v>250</v>
      </c>
      <c r="C286" s="107">
        <v>250</v>
      </c>
      <c r="D286" s="107">
        <v>250</v>
      </c>
      <c r="E286" s="118">
        <v>5</v>
      </c>
      <c r="F286" s="107"/>
      <c r="G286" s="110"/>
      <c r="H286" s="107"/>
      <c r="I286" s="107"/>
      <c r="J286" s="110"/>
      <c r="K286" s="113"/>
      <c r="L286" s="103"/>
      <c r="M286" s="103"/>
    </row>
    <row r="287" spans="1:13" s="105" customFormat="1" ht="11.25" customHeight="1" x14ac:dyDescent="0.2">
      <c r="A287" s="127" t="s">
        <v>799</v>
      </c>
      <c r="B287" s="107">
        <v>300</v>
      </c>
      <c r="C287" s="107">
        <v>300</v>
      </c>
      <c r="D287" s="107">
        <v>300</v>
      </c>
      <c r="E287" s="118">
        <v>7.2</v>
      </c>
      <c r="F287" s="107"/>
      <c r="G287" s="110"/>
      <c r="H287" s="107"/>
      <c r="I287" s="107"/>
      <c r="J287" s="110"/>
      <c r="K287" s="113"/>
      <c r="L287" s="103"/>
      <c r="M287" s="103"/>
    </row>
    <row r="288" spans="1:13" s="105" customFormat="1" ht="11.25" customHeight="1" x14ac:dyDescent="0.2">
      <c r="A288" s="127" t="s">
        <v>800</v>
      </c>
      <c r="B288" s="107">
        <v>350</v>
      </c>
      <c r="C288" s="107">
        <v>350</v>
      </c>
      <c r="D288" s="107">
        <v>350</v>
      </c>
      <c r="E288" s="118">
        <v>9.1999999999999993</v>
      </c>
      <c r="F288" s="107"/>
      <c r="G288" s="110"/>
      <c r="H288" s="107"/>
      <c r="I288" s="107"/>
      <c r="J288" s="110"/>
      <c r="K288" s="113"/>
      <c r="L288" s="103"/>
      <c r="M288" s="103"/>
    </row>
    <row r="289" spans="1:13" s="105" customFormat="1" ht="11.25" customHeight="1" x14ac:dyDescent="0.2">
      <c r="A289" s="127" t="s">
        <v>801</v>
      </c>
      <c r="B289" s="107">
        <v>400</v>
      </c>
      <c r="C289" s="107">
        <v>400</v>
      </c>
      <c r="D289" s="107">
        <v>400</v>
      </c>
      <c r="E289" s="118">
        <v>13.2</v>
      </c>
      <c r="F289" s="107"/>
      <c r="G289" s="110"/>
      <c r="H289" s="107"/>
      <c r="I289" s="107"/>
      <c r="J289" s="110"/>
      <c r="K289" s="113"/>
      <c r="L289" s="103"/>
      <c r="M289" s="103"/>
    </row>
    <row r="290" spans="1:13" s="105" customFormat="1" ht="11.25" customHeight="1" x14ac:dyDescent="0.2">
      <c r="A290" s="127" t="s">
        <v>802</v>
      </c>
      <c r="B290" s="107">
        <v>500</v>
      </c>
      <c r="C290" s="107">
        <v>500</v>
      </c>
      <c r="D290" s="107">
        <v>500</v>
      </c>
      <c r="E290" s="118">
        <v>20.399999999999999</v>
      </c>
      <c r="F290" s="107"/>
      <c r="G290" s="110"/>
      <c r="H290" s="107"/>
      <c r="I290" s="107"/>
      <c r="J290" s="110"/>
      <c r="K290" s="113"/>
      <c r="L290" s="103"/>
      <c r="M290" s="103"/>
    </row>
    <row r="291" spans="1:13" s="105" customFormat="1" ht="11.25" customHeight="1" x14ac:dyDescent="0.2">
      <c r="A291" s="106"/>
      <c r="B291" s="107"/>
      <c r="C291" s="107"/>
      <c r="D291" s="107"/>
      <c r="E291" s="112"/>
      <c r="F291" s="107"/>
      <c r="G291" s="110"/>
      <c r="H291" s="107"/>
      <c r="I291" s="107"/>
      <c r="J291" s="110"/>
      <c r="K291" s="113"/>
      <c r="L291" s="103"/>
      <c r="M291" s="103"/>
    </row>
    <row r="292" spans="1:13" s="105" customFormat="1" ht="11.25" hidden="1" customHeight="1" x14ac:dyDescent="0.2">
      <c r="A292" s="106"/>
      <c r="B292" s="107"/>
      <c r="C292" s="107"/>
      <c r="D292" s="107"/>
      <c r="E292" s="112"/>
      <c r="F292" s="107"/>
      <c r="G292" s="110"/>
      <c r="H292" s="107"/>
      <c r="I292" s="107"/>
      <c r="J292" s="110"/>
      <c r="K292" s="113"/>
      <c r="L292" s="103"/>
      <c r="M292" s="103"/>
    </row>
    <row r="293" spans="1:13" s="105" customFormat="1" ht="11.25" hidden="1" customHeight="1" x14ac:dyDescent="0.2">
      <c r="A293" s="106"/>
      <c r="B293" s="107"/>
      <c r="C293" s="107"/>
      <c r="D293" s="107"/>
      <c r="E293" s="112"/>
      <c r="F293" s="107"/>
      <c r="G293" s="110"/>
      <c r="H293" s="107"/>
      <c r="I293" s="107"/>
      <c r="J293" s="110"/>
      <c r="K293" s="113"/>
      <c r="L293" s="103"/>
      <c r="M293" s="103"/>
    </row>
    <row r="294" spans="1:13" ht="11.25" customHeight="1" x14ac:dyDescent="0.15">
      <c r="A294" s="102" t="s">
        <v>729</v>
      </c>
      <c r="B294" s="350" t="s">
        <v>803</v>
      </c>
      <c r="C294" s="352"/>
      <c r="D294" s="352"/>
      <c r="E294" s="352"/>
      <c r="F294" s="352"/>
      <c r="G294" s="352"/>
      <c r="H294" s="352"/>
      <c r="I294" s="352"/>
      <c r="J294" s="352"/>
      <c r="K294" s="352"/>
      <c r="L294" s="352"/>
      <c r="M294" s="353"/>
    </row>
    <row r="295" spans="1:13" ht="11.25" customHeight="1" x14ac:dyDescent="0.15">
      <c r="A295" s="102" t="s">
        <v>730</v>
      </c>
      <c r="B295" s="350" t="s">
        <v>804</v>
      </c>
      <c r="C295" s="352"/>
      <c r="D295" s="352"/>
      <c r="E295" s="352"/>
      <c r="F295" s="352"/>
      <c r="G295" s="352"/>
      <c r="H295" s="352"/>
      <c r="I295" s="352"/>
      <c r="J295" s="352"/>
      <c r="K295" s="352"/>
      <c r="L295" s="352"/>
      <c r="M295" s="353"/>
    </row>
    <row r="296" spans="1:13" ht="11.25" customHeight="1" x14ac:dyDescent="0.15">
      <c r="A296" s="102" t="s">
        <v>731</v>
      </c>
      <c r="B296" s="354"/>
      <c r="C296" s="355"/>
      <c r="D296" s="355"/>
      <c r="E296" s="355"/>
      <c r="F296" s="355"/>
      <c r="G296" s="355"/>
      <c r="H296" s="355"/>
      <c r="I296" s="355"/>
      <c r="J296" s="355"/>
      <c r="K296" s="355"/>
      <c r="L296" s="355"/>
      <c r="M296" s="356"/>
    </row>
    <row r="297" spans="1:13" x14ac:dyDescent="0.15">
      <c r="B297" s="114"/>
      <c r="C297" s="114"/>
      <c r="D297" s="115"/>
      <c r="E297" s="114"/>
      <c r="F297" s="114"/>
      <c r="G297" s="116"/>
      <c r="H297" s="114"/>
      <c r="I297" s="114"/>
      <c r="J297" s="116"/>
    </row>
    <row r="298" spans="1:13" ht="11.25" customHeight="1" x14ac:dyDescent="0.15"/>
    <row r="299" spans="1:13" s="100" customFormat="1" ht="11.25" customHeight="1" x14ac:dyDescent="0.2">
      <c r="A299" s="130" t="s">
        <v>18</v>
      </c>
      <c r="B299" s="99" t="s">
        <v>708</v>
      </c>
      <c r="C299" s="357">
        <v>2010206002</v>
      </c>
      <c r="D299" s="358"/>
      <c r="E299" s="130" t="s">
        <v>709</v>
      </c>
      <c r="F299" s="359" t="s">
        <v>52</v>
      </c>
      <c r="G299" s="360"/>
      <c r="H299" s="361"/>
      <c r="I299" s="130" t="s">
        <v>711</v>
      </c>
      <c r="J299" s="362" t="s">
        <v>805</v>
      </c>
      <c r="K299" s="363"/>
      <c r="L299" s="363"/>
      <c r="M299" s="364"/>
    </row>
    <row r="300" spans="1:13" s="100" customFormat="1" ht="11.25" customHeight="1" x14ac:dyDescent="0.2">
      <c r="A300" s="98" t="s">
        <v>712</v>
      </c>
      <c r="B300" s="99"/>
      <c r="C300" s="357"/>
      <c r="D300" s="358"/>
      <c r="E300" s="359"/>
      <c r="F300" s="360"/>
      <c r="G300" s="361"/>
      <c r="H300" s="98" t="s">
        <v>712</v>
      </c>
      <c r="I300" s="99"/>
      <c r="J300" s="357"/>
      <c r="K300" s="358"/>
      <c r="L300" s="365"/>
      <c r="M300" s="366"/>
    </row>
    <row r="301" spans="1:13" s="100" customFormat="1" ht="11.25" customHeight="1" x14ac:dyDescent="0.2">
      <c r="A301" s="102" t="s">
        <v>466</v>
      </c>
      <c r="B301" s="347" t="s">
        <v>161</v>
      </c>
      <c r="C301" s="348"/>
      <c r="D301" s="349"/>
      <c r="E301" s="347" t="s">
        <v>806</v>
      </c>
      <c r="F301" s="348"/>
      <c r="G301" s="348"/>
      <c r="H301" s="348"/>
      <c r="I301" s="348"/>
      <c r="J301" s="348"/>
      <c r="K301" s="347"/>
      <c r="L301" s="348"/>
      <c r="M301" s="349"/>
    </row>
    <row r="302" spans="1:13" ht="11.25" customHeight="1" x14ac:dyDescent="0.15">
      <c r="A302" s="102" t="s">
        <v>713</v>
      </c>
      <c r="B302" s="350" t="s">
        <v>714</v>
      </c>
      <c r="C302" s="351"/>
      <c r="D302" s="351"/>
      <c r="E302" s="351"/>
      <c r="F302" s="351"/>
      <c r="G302" s="351"/>
      <c r="H302" s="351"/>
      <c r="I302" s="133" t="s">
        <v>715</v>
      </c>
      <c r="J302" s="350" t="s">
        <v>737</v>
      </c>
      <c r="K302" s="352"/>
      <c r="L302" s="352"/>
      <c r="M302" s="353"/>
    </row>
    <row r="303" spans="1:13" s="105" customFormat="1" ht="11.25" customHeight="1" x14ac:dyDescent="0.2">
      <c r="A303" s="102" t="s">
        <v>717</v>
      </c>
      <c r="B303" s="103" t="s">
        <v>743</v>
      </c>
      <c r="C303" s="103" t="s">
        <v>744</v>
      </c>
      <c r="D303" s="103" t="s">
        <v>782</v>
      </c>
      <c r="E303" s="104" t="s">
        <v>721</v>
      </c>
      <c r="F303" s="103"/>
      <c r="G303" s="103"/>
      <c r="H303" s="103"/>
      <c r="I303" s="103"/>
      <c r="J303" s="103"/>
      <c r="K303" s="113"/>
      <c r="L303" s="103"/>
      <c r="M303" s="103"/>
    </row>
    <row r="304" spans="1:13" s="105" customFormat="1" ht="11.25" customHeight="1" x14ac:dyDescent="0.2">
      <c r="A304" s="127" t="s">
        <v>807</v>
      </c>
      <c r="B304" s="107">
        <v>150</v>
      </c>
      <c r="C304" s="107">
        <v>75</v>
      </c>
      <c r="D304" s="107">
        <v>150</v>
      </c>
      <c r="E304" s="118">
        <v>1.3</v>
      </c>
      <c r="F304" s="107"/>
      <c r="G304" s="110"/>
      <c r="H304" s="107"/>
      <c r="I304" s="107"/>
      <c r="J304" s="110"/>
      <c r="K304" s="119"/>
      <c r="L304" s="103"/>
      <c r="M304" s="103"/>
    </row>
    <row r="305" spans="1:13" s="105" customFormat="1" ht="11.25" customHeight="1" x14ac:dyDescent="0.2">
      <c r="A305" s="127" t="s">
        <v>808</v>
      </c>
      <c r="B305" s="107">
        <v>150</v>
      </c>
      <c r="C305" s="107">
        <v>100</v>
      </c>
      <c r="D305" s="107">
        <v>150</v>
      </c>
      <c r="E305" s="118">
        <v>1.4</v>
      </c>
      <c r="F305" s="107"/>
      <c r="G305" s="110"/>
      <c r="H305" s="107"/>
      <c r="I305" s="107"/>
      <c r="J305" s="110"/>
      <c r="K305" s="113"/>
      <c r="L305" s="103"/>
      <c r="M305" s="103"/>
    </row>
    <row r="306" spans="1:13" s="105" customFormat="1" ht="11.25" customHeight="1" x14ac:dyDescent="0.2">
      <c r="A306" s="127" t="s">
        <v>809</v>
      </c>
      <c r="B306" s="107">
        <v>200</v>
      </c>
      <c r="C306" s="107">
        <v>100</v>
      </c>
      <c r="D306" s="107">
        <v>200</v>
      </c>
      <c r="E306" s="118">
        <v>2.1</v>
      </c>
      <c r="F306" s="107"/>
      <c r="G306" s="110"/>
      <c r="H306" s="107"/>
      <c r="I306" s="107"/>
      <c r="J306" s="110"/>
      <c r="K306" s="113"/>
      <c r="L306" s="103"/>
      <c r="M306" s="103"/>
    </row>
    <row r="307" spans="1:13" s="105" customFormat="1" ht="11.25" customHeight="1" x14ac:dyDescent="0.2">
      <c r="A307" s="127" t="s">
        <v>810</v>
      </c>
      <c r="B307" s="107">
        <v>200</v>
      </c>
      <c r="C307" s="107">
        <v>150</v>
      </c>
      <c r="D307" s="107">
        <v>200</v>
      </c>
      <c r="E307" s="118">
        <v>2.6</v>
      </c>
      <c r="F307" s="107"/>
      <c r="G307" s="110"/>
      <c r="H307" s="107"/>
      <c r="I307" s="107"/>
      <c r="J307" s="110"/>
      <c r="K307" s="113"/>
      <c r="L307" s="103"/>
      <c r="M307" s="103"/>
    </row>
    <row r="308" spans="1:13" s="105" customFormat="1" ht="11.25" customHeight="1" x14ac:dyDescent="0.2">
      <c r="A308" s="127" t="s">
        <v>811</v>
      </c>
      <c r="B308" s="107">
        <v>200</v>
      </c>
      <c r="C308" s="107">
        <v>200</v>
      </c>
      <c r="D308" s="107">
        <v>200</v>
      </c>
      <c r="E308" s="118">
        <v>3.1</v>
      </c>
      <c r="F308" s="107"/>
      <c r="G308" s="110"/>
      <c r="H308" s="107"/>
      <c r="I308" s="107"/>
      <c r="J308" s="110"/>
      <c r="K308" s="113"/>
      <c r="L308" s="103"/>
      <c r="M308" s="103"/>
    </row>
    <row r="309" spans="1:13" s="105" customFormat="1" ht="11.25" customHeight="1" x14ac:dyDescent="0.2">
      <c r="A309" s="127" t="s">
        <v>812</v>
      </c>
      <c r="B309" s="107">
        <v>300</v>
      </c>
      <c r="C309" s="107">
        <v>150</v>
      </c>
      <c r="D309" s="107">
        <v>300</v>
      </c>
      <c r="E309" s="118">
        <v>4.5999999999999996</v>
      </c>
      <c r="F309" s="107"/>
      <c r="G309" s="110"/>
      <c r="H309" s="107"/>
      <c r="I309" s="107"/>
      <c r="J309" s="110"/>
      <c r="K309" s="113"/>
      <c r="L309" s="103"/>
      <c r="M309" s="103"/>
    </row>
    <row r="310" spans="1:13" s="105" customFormat="1" ht="11.25" customHeight="1" x14ac:dyDescent="0.2">
      <c r="A310" s="127" t="s">
        <v>813</v>
      </c>
      <c r="B310" s="107">
        <v>300</v>
      </c>
      <c r="C310" s="107">
        <v>200</v>
      </c>
      <c r="D310" s="107">
        <v>300</v>
      </c>
      <c r="E310" s="118">
        <v>5.3</v>
      </c>
      <c r="F310" s="107"/>
      <c r="G310" s="110"/>
      <c r="H310" s="107"/>
      <c r="I310" s="107"/>
      <c r="J310" s="110"/>
      <c r="K310" s="113"/>
      <c r="L310" s="103"/>
      <c r="M310" s="103"/>
    </row>
    <row r="311" spans="1:13" s="105" customFormat="1" ht="11.25" customHeight="1" x14ac:dyDescent="0.2">
      <c r="A311" s="127" t="s">
        <v>814</v>
      </c>
      <c r="B311" s="107">
        <v>400</v>
      </c>
      <c r="C311" s="107">
        <v>200</v>
      </c>
      <c r="D311" s="107">
        <v>400</v>
      </c>
      <c r="E311" s="118">
        <v>8.1</v>
      </c>
      <c r="F311" s="107"/>
      <c r="G311" s="110"/>
      <c r="H311" s="107"/>
      <c r="I311" s="107"/>
      <c r="J311" s="110"/>
      <c r="K311" s="113"/>
      <c r="L311" s="103"/>
      <c r="M311" s="103"/>
    </row>
    <row r="312" spans="1:13" s="105" customFormat="1" ht="11.25" customHeight="1" x14ac:dyDescent="0.2">
      <c r="A312" s="106"/>
      <c r="B312" s="107"/>
      <c r="C312" s="107"/>
      <c r="D312" s="107"/>
      <c r="E312" s="112"/>
      <c r="F312" s="107"/>
      <c r="G312" s="110"/>
      <c r="H312" s="107"/>
      <c r="I312" s="107"/>
      <c r="J312" s="110"/>
      <c r="K312" s="113"/>
      <c r="L312" s="103"/>
      <c r="M312" s="103"/>
    </row>
    <row r="313" spans="1:13" s="105" customFormat="1" ht="11.25" hidden="1" customHeight="1" x14ac:dyDescent="0.2">
      <c r="A313" s="106"/>
      <c r="B313" s="107"/>
      <c r="C313" s="107"/>
      <c r="D313" s="107"/>
      <c r="E313" s="112"/>
      <c r="F313" s="107"/>
      <c r="G313" s="110"/>
      <c r="H313" s="107"/>
      <c r="I313" s="107"/>
      <c r="J313" s="110"/>
      <c r="K313" s="113"/>
      <c r="L313" s="103"/>
      <c r="M313" s="103"/>
    </row>
    <row r="314" spans="1:13" s="105" customFormat="1" ht="11.25" hidden="1" customHeight="1" x14ac:dyDescent="0.2">
      <c r="A314" s="106"/>
      <c r="B314" s="107"/>
      <c r="C314" s="107"/>
      <c r="D314" s="107"/>
      <c r="E314" s="112"/>
      <c r="F314" s="107"/>
      <c r="G314" s="110"/>
      <c r="H314" s="107"/>
      <c r="I314" s="107"/>
      <c r="J314" s="110"/>
      <c r="K314" s="113"/>
      <c r="L314" s="103"/>
      <c r="M314" s="103"/>
    </row>
    <row r="315" spans="1:13" ht="11.25" customHeight="1" x14ac:dyDescent="0.15">
      <c r="A315" s="102" t="s">
        <v>729</v>
      </c>
      <c r="B315" s="350" t="s">
        <v>815</v>
      </c>
      <c r="C315" s="352"/>
      <c r="D315" s="352"/>
      <c r="E315" s="352"/>
      <c r="F315" s="352"/>
      <c r="G315" s="352"/>
      <c r="H315" s="352"/>
      <c r="I315" s="352"/>
      <c r="J315" s="352"/>
      <c r="K315" s="352"/>
      <c r="L315" s="352"/>
      <c r="M315" s="353"/>
    </row>
    <row r="316" spans="1:13" ht="11.25" customHeight="1" x14ac:dyDescent="0.15">
      <c r="A316" s="102" t="s">
        <v>730</v>
      </c>
      <c r="B316" s="350"/>
      <c r="C316" s="352"/>
      <c r="D316" s="352"/>
      <c r="E316" s="352"/>
      <c r="F316" s="352"/>
      <c r="G316" s="352"/>
      <c r="H316" s="352"/>
      <c r="I316" s="352"/>
      <c r="J316" s="352"/>
      <c r="K316" s="352"/>
      <c r="L316" s="352"/>
      <c r="M316" s="353"/>
    </row>
    <row r="317" spans="1:13" ht="11.25" hidden="1" customHeight="1" x14ac:dyDescent="0.15">
      <c r="A317" s="102" t="s">
        <v>731</v>
      </c>
      <c r="B317" s="354"/>
      <c r="C317" s="355"/>
      <c r="D317" s="355"/>
      <c r="E317" s="355"/>
      <c r="F317" s="355"/>
      <c r="G317" s="355"/>
      <c r="H317" s="355"/>
      <c r="I317" s="355"/>
      <c r="J317" s="355"/>
      <c r="K317" s="355"/>
      <c r="L317" s="355"/>
      <c r="M317" s="356"/>
    </row>
    <row r="318" spans="1:13" x14ac:dyDescent="0.15">
      <c r="B318" s="114"/>
      <c r="C318" s="114"/>
      <c r="D318" s="115"/>
      <c r="E318" s="114"/>
      <c r="F318" s="114"/>
      <c r="G318" s="116"/>
      <c r="H318" s="114"/>
      <c r="I318" s="114"/>
      <c r="J318" s="116"/>
    </row>
    <row r="319" spans="1:13" ht="11.25" customHeight="1" x14ac:dyDescent="0.15"/>
    <row r="320" spans="1:13" s="100" customFormat="1" ht="11.25" customHeight="1" x14ac:dyDescent="0.2">
      <c r="A320" s="130" t="s">
        <v>18</v>
      </c>
      <c r="B320" s="99" t="s">
        <v>708</v>
      </c>
      <c r="C320" s="357">
        <v>2010207001</v>
      </c>
      <c r="D320" s="358"/>
      <c r="E320" s="130" t="s">
        <v>709</v>
      </c>
      <c r="F320" s="359" t="s">
        <v>816</v>
      </c>
      <c r="G320" s="360"/>
      <c r="H320" s="361"/>
      <c r="I320" s="130" t="s">
        <v>711</v>
      </c>
      <c r="J320" s="362"/>
      <c r="K320" s="363"/>
      <c r="L320" s="363"/>
      <c r="M320" s="364"/>
    </row>
    <row r="321" spans="1:13" s="100" customFormat="1" ht="11.25" customHeight="1" x14ac:dyDescent="0.2">
      <c r="A321" s="98" t="s">
        <v>712</v>
      </c>
      <c r="B321" s="99"/>
      <c r="C321" s="357"/>
      <c r="D321" s="358"/>
      <c r="E321" s="359"/>
      <c r="F321" s="360"/>
      <c r="G321" s="361"/>
      <c r="H321" s="98" t="s">
        <v>712</v>
      </c>
      <c r="I321" s="99"/>
      <c r="J321" s="357"/>
      <c r="K321" s="358"/>
      <c r="L321" s="365"/>
      <c r="M321" s="366"/>
    </row>
    <row r="322" spans="1:13" s="100" customFormat="1" ht="11.25" customHeight="1" x14ac:dyDescent="0.2">
      <c r="A322" s="130" t="s">
        <v>466</v>
      </c>
      <c r="B322" s="347" t="s">
        <v>779</v>
      </c>
      <c r="C322" s="348"/>
      <c r="D322" s="349"/>
      <c r="E322" s="347" t="s">
        <v>780</v>
      </c>
      <c r="F322" s="348"/>
      <c r="G322" s="348"/>
      <c r="H322" s="348"/>
      <c r="I322" s="348"/>
      <c r="J322" s="348"/>
      <c r="K322" s="347" t="s">
        <v>817</v>
      </c>
      <c r="L322" s="348"/>
      <c r="M322" s="349"/>
    </row>
    <row r="323" spans="1:13" ht="11.25" customHeight="1" x14ac:dyDescent="0.15">
      <c r="A323" s="130" t="s">
        <v>713</v>
      </c>
      <c r="B323" s="350" t="s">
        <v>752</v>
      </c>
      <c r="C323" s="351"/>
      <c r="D323" s="351"/>
      <c r="E323" s="351"/>
      <c r="F323" s="351"/>
      <c r="G323" s="351"/>
      <c r="H323" s="351"/>
      <c r="I323" s="131" t="s">
        <v>715</v>
      </c>
      <c r="J323" s="350" t="s">
        <v>737</v>
      </c>
      <c r="K323" s="352"/>
      <c r="L323" s="352"/>
      <c r="M323" s="353"/>
    </row>
    <row r="324" spans="1:13" s="105" customFormat="1" ht="11.25" customHeight="1" x14ac:dyDescent="0.2">
      <c r="A324" s="102" t="s">
        <v>717</v>
      </c>
      <c r="B324" s="103" t="s">
        <v>743</v>
      </c>
      <c r="C324" s="103" t="s">
        <v>744</v>
      </c>
      <c r="D324" s="103" t="s">
        <v>755</v>
      </c>
      <c r="E324" s="104" t="s">
        <v>745</v>
      </c>
      <c r="F324" s="103"/>
      <c r="G324" s="103"/>
      <c r="H324" s="103"/>
      <c r="I324" s="103"/>
      <c r="J324" s="103"/>
      <c r="K324" s="113"/>
      <c r="L324" s="103"/>
      <c r="M324" s="103"/>
    </row>
    <row r="325" spans="1:13" s="105" customFormat="1" ht="11.25" customHeight="1" x14ac:dyDescent="0.2">
      <c r="A325" s="127" t="s">
        <v>818</v>
      </c>
      <c r="B325" s="107">
        <v>200</v>
      </c>
      <c r="C325" s="107">
        <v>100</v>
      </c>
      <c r="D325" s="107">
        <v>1.6</v>
      </c>
      <c r="E325" s="112">
        <v>21.66</v>
      </c>
      <c r="F325" s="107"/>
      <c r="G325" s="110"/>
      <c r="H325" s="107"/>
      <c r="I325" s="107"/>
      <c r="J325" s="110"/>
      <c r="K325" s="119"/>
      <c r="L325" s="103"/>
      <c r="M325" s="103"/>
    </row>
    <row r="326" spans="1:13" s="105" customFormat="1" ht="11.25" customHeight="1" x14ac:dyDescent="0.2">
      <c r="A326" s="127" t="s">
        <v>819</v>
      </c>
      <c r="B326" s="107">
        <v>300</v>
      </c>
      <c r="C326" s="107">
        <v>200</v>
      </c>
      <c r="D326" s="107">
        <v>1.6</v>
      </c>
      <c r="E326" s="112">
        <v>33.99</v>
      </c>
      <c r="F326" s="107"/>
      <c r="G326" s="110"/>
      <c r="H326" s="107"/>
      <c r="I326" s="107"/>
      <c r="J326" s="110"/>
      <c r="K326" s="113"/>
      <c r="L326" s="103"/>
      <c r="M326" s="103"/>
    </row>
    <row r="327" spans="1:13" s="105" customFormat="1" ht="11.25" customHeight="1" x14ac:dyDescent="0.2">
      <c r="A327" s="127" t="s">
        <v>820</v>
      </c>
      <c r="B327" s="107">
        <v>400</v>
      </c>
      <c r="C327" s="107">
        <v>200</v>
      </c>
      <c r="D327" s="107">
        <v>2</v>
      </c>
      <c r="E327" s="112">
        <v>46.6</v>
      </c>
      <c r="F327" s="107"/>
      <c r="G327" s="110"/>
      <c r="H327" s="107"/>
      <c r="I327" s="107"/>
      <c r="J327" s="110"/>
      <c r="K327" s="113"/>
      <c r="L327" s="103"/>
      <c r="M327" s="103"/>
    </row>
    <row r="328" spans="1:13" s="105" customFormat="1" ht="11.25" customHeight="1" x14ac:dyDescent="0.2">
      <c r="A328" s="127" t="s">
        <v>821</v>
      </c>
      <c r="B328" s="107">
        <v>500</v>
      </c>
      <c r="C328" s="107">
        <v>200</v>
      </c>
      <c r="D328" s="107">
        <v>2</v>
      </c>
      <c r="E328" s="112">
        <v>53.55</v>
      </c>
      <c r="F328" s="107"/>
      <c r="G328" s="110"/>
      <c r="H328" s="107"/>
      <c r="I328" s="107"/>
      <c r="J328" s="110"/>
      <c r="K328" s="113"/>
      <c r="L328" s="103"/>
      <c r="M328" s="103"/>
    </row>
    <row r="329" spans="1:13" s="105" customFormat="1" ht="11.25" customHeight="1" x14ac:dyDescent="0.2">
      <c r="A329" s="127" t="s">
        <v>822</v>
      </c>
      <c r="B329" s="107">
        <v>600</v>
      </c>
      <c r="C329" s="107">
        <v>300</v>
      </c>
      <c r="D329" s="107">
        <v>2</v>
      </c>
      <c r="E329" s="112">
        <v>60.31</v>
      </c>
      <c r="F329" s="107"/>
      <c r="G329" s="110"/>
      <c r="H329" s="107"/>
      <c r="I329" s="107"/>
      <c r="J329" s="110"/>
      <c r="K329" s="113"/>
      <c r="L329" s="103"/>
      <c r="M329" s="103"/>
    </row>
    <row r="330" spans="1:13" s="105" customFormat="1" ht="11.25" customHeight="1" x14ac:dyDescent="0.2">
      <c r="A330" s="106" t="s">
        <v>823</v>
      </c>
      <c r="B330" s="107">
        <v>400</v>
      </c>
      <c r="C330" s="107">
        <v>300</v>
      </c>
      <c r="D330" s="107">
        <v>2</v>
      </c>
      <c r="E330" s="112">
        <v>54.23</v>
      </c>
      <c r="F330" s="107"/>
      <c r="G330" s="110"/>
      <c r="H330" s="107"/>
      <c r="I330" s="107"/>
      <c r="J330" s="110"/>
      <c r="K330" s="113"/>
      <c r="L330" s="103"/>
      <c r="M330" s="103"/>
    </row>
    <row r="331" spans="1:13" s="105" customFormat="1" ht="11.25" customHeight="1" x14ac:dyDescent="0.2">
      <c r="A331" s="106" t="s">
        <v>824</v>
      </c>
      <c r="B331" s="107">
        <v>500</v>
      </c>
      <c r="C331" s="107">
        <v>300</v>
      </c>
      <c r="D331" s="107">
        <v>2</v>
      </c>
      <c r="E331" s="112">
        <v>61.18</v>
      </c>
      <c r="F331" s="107"/>
      <c r="G331" s="110"/>
      <c r="H331" s="107"/>
      <c r="I331" s="107"/>
      <c r="J331" s="110"/>
      <c r="K331" s="113"/>
      <c r="L331" s="103"/>
      <c r="M331" s="103"/>
    </row>
    <row r="332" spans="1:13" s="105" customFormat="1" ht="11.25" customHeight="1" x14ac:dyDescent="0.2">
      <c r="A332" s="106" t="s">
        <v>822</v>
      </c>
      <c r="B332" s="107">
        <v>600</v>
      </c>
      <c r="C332" s="107">
        <v>300</v>
      </c>
      <c r="D332" s="107">
        <v>2</v>
      </c>
      <c r="E332" s="112">
        <v>69.81</v>
      </c>
      <c r="F332" s="107"/>
      <c r="G332" s="110"/>
      <c r="H332" s="107"/>
      <c r="I332" s="107"/>
      <c r="J332" s="110"/>
      <c r="K332" s="113"/>
      <c r="L332" s="103"/>
      <c r="M332" s="103"/>
    </row>
    <row r="333" spans="1:13" s="105" customFormat="1" ht="11.25" customHeight="1" x14ac:dyDescent="0.2">
      <c r="A333" s="106"/>
      <c r="B333" s="107"/>
      <c r="C333" s="107"/>
      <c r="D333" s="107"/>
      <c r="E333" s="112"/>
      <c r="F333" s="107"/>
      <c r="G333" s="110"/>
      <c r="H333" s="107"/>
      <c r="I333" s="107"/>
      <c r="J333" s="110"/>
      <c r="K333" s="113"/>
      <c r="L333" s="103"/>
      <c r="M333" s="103"/>
    </row>
    <row r="334" spans="1:13" s="105" customFormat="1" ht="11.25" hidden="1" customHeight="1" x14ac:dyDescent="0.2">
      <c r="A334" s="106"/>
      <c r="B334" s="107"/>
      <c r="C334" s="107"/>
      <c r="D334" s="107"/>
      <c r="E334" s="112"/>
      <c r="F334" s="107"/>
      <c r="G334" s="110"/>
      <c r="H334" s="107"/>
      <c r="I334" s="107"/>
      <c r="J334" s="110"/>
      <c r="K334" s="113"/>
      <c r="L334" s="103"/>
      <c r="M334" s="103"/>
    </row>
    <row r="335" spans="1:13" s="105" customFormat="1" ht="11.25" hidden="1" customHeight="1" x14ac:dyDescent="0.2">
      <c r="A335" s="106"/>
      <c r="B335" s="107"/>
      <c r="C335" s="107"/>
      <c r="D335" s="107"/>
      <c r="E335" s="112"/>
      <c r="F335" s="107"/>
      <c r="G335" s="110"/>
      <c r="H335" s="107"/>
      <c r="I335" s="107"/>
      <c r="J335" s="110"/>
      <c r="K335" s="113"/>
      <c r="L335" s="103"/>
      <c r="M335" s="103"/>
    </row>
    <row r="336" spans="1:13" ht="11.25" customHeight="1" x14ac:dyDescent="0.15">
      <c r="A336" s="102" t="s">
        <v>729</v>
      </c>
      <c r="B336" s="350" t="s">
        <v>825</v>
      </c>
      <c r="C336" s="352"/>
      <c r="D336" s="352"/>
      <c r="E336" s="352"/>
      <c r="F336" s="352"/>
      <c r="G336" s="352"/>
      <c r="H336" s="352"/>
      <c r="I336" s="352"/>
      <c r="J336" s="352"/>
      <c r="K336" s="352"/>
      <c r="L336" s="352"/>
      <c r="M336" s="353"/>
    </row>
    <row r="337" spans="1:13" ht="11.25" customHeight="1" x14ac:dyDescent="0.15">
      <c r="A337" s="102" t="s">
        <v>730</v>
      </c>
      <c r="B337" s="354"/>
      <c r="C337" s="355"/>
      <c r="D337" s="355"/>
      <c r="E337" s="355"/>
      <c r="F337" s="355"/>
      <c r="G337" s="355"/>
      <c r="H337" s="355"/>
      <c r="I337" s="355"/>
      <c r="J337" s="355"/>
      <c r="K337" s="355"/>
      <c r="L337" s="355"/>
      <c r="M337" s="356"/>
    </row>
    <row r="338" spans="1:13" ht="11.25" hidden="1" customHeight="1" x14ac:dyDescent="0.15">
      <c r="A338" s="102" t="s">
        <v>731</v>
      </c>
      <c r="B338" s="354"/>
      <c r="C338" s="355"/>
      <c r="D338" s="355"/>
      <c r="E338" s="355"/>
      <c r="F338" s="355"/>
      <c r="G338" s="355"/>
      <c r="H338" s="355"/>
      <c r="I338" s="355"/>
      <c r="J338" s="355"/>
      <c r="K338" s="355"/>
      <c r="L338" s="355"/>
      <c r="M338" s="356"/>
    </row>
    <row r="339" spans="1:13" x14ac:dyDescent="0.15">
      <c r="B339" s="114"/>
      <c r="C339" s="114"/>
      <c r="D339" s="115"/>
      <c r="E339" s="114"/>
      <c r="F339" s="114"/>
      <c r="G339" s="116"/>
      <c r="H339" s="114"/>
      <c r="I339" s="114"/>
      <c r="J339" s="116"/>
    </row>
    <row r="340" spans="1:13" ht="11.25" customHeight="1" x14ac:dyDescent="0.15"/>
    <row r="341" spans="1:13" s="100" customFormat="1" ht="11.25" customHeight="1" x14ac:dyDescent="0.2">
      <c r="A341" s="130" t="s">
        <v>18</v>
      </c>
      <c r="B341" s="99" t="s">
        <v>708</v>
      </c>
      <c r="C341" s="357">
        <v>2010208001</v>
      </c>
      <c r="D341" s="358"/>
      <c r="E341" s="130" t="s">
        <v>709</v>
      </c>
      <c r="F341" s="359" t="s">
        <v>19</v>
      </c>
      <c r="G341" s="360"/>
      <c r="H341" s="361"/>
      <c r="I341" s="130" t="s">
        <v>711</v>
      </c>
      <c r="J341" s="362" t="s">
        <v>826</v>
      </c>
      <c r="K341" s="363"/>
      <c r="L341" s="363"/>
      <c r="M341" s="364"/>
    </row>
    <row r="342" spans="1:13" s="100" customFormat="1" ht="11.25" customHeight="1" x14ac:dyDescent="0.2">
      <c r="A342" s="98" t="s">
        <v>712</v>
      </c>
      <c r="B342" s="99"/>
      <c r="C342" s="357"/>
      <c r="D342" s="358"/>
      <c r="E342" s="359"/>
      <c r="F342" s="360"/>
      <c r="G342" s="361"/>
      <c r="H342" s="98" t="s">
        <v>712</v>
      </c>
      <c r="I342" s="99"/>
      <c r="J342" s="357"/>
      <c r="K342" s="358"/>
      <c r="L342" s="365"/>
      <c r="M342" s="366"/>
    </row>
    <row r="343" spans="1:13" s="100" customFormat="1" ht="11.25" customHeight="1" x14ac:dyDescent="0.2">
      <c r="A343" s="130" t="s">
        <v>466</v>
      </c>
      <c r="B343" s="347" t="s">
        <v>779</v>
      </c>
      <c r="C343" s="348"/>
      <c r="D343" s="349"/>
      <c r="E343" s="347" t="s">
        <v>780</v>
      </c>
      <c r="F343" s="348"/>
      <c r="G343" s="348"/>
      <c r="H343" s="348"/>
      <c r="I343" s="348"/>
      <c r="J343" s="348"/>
      <c r="K343" s="347" t="s">
        <v>827</v>
      </c>
      <c r="L343" s="348"/>
      <c r="M343" s="349"/>
    </row>
    <row r="344" spans="1:13" ht="11.25" customHeight="1" x14ac:dyDescent="0.15">
      <c r="A344" s="130" t="s">
        <v>713</v>
      </c>
      <c r="B344" s="350" t="s">
        <v>752</v>
      </c>
      <c r="C344" s="351"/>
      <c r="D344" s="351"/>
      <c r="E344" s="351"/>
      <c r="F344" s="351"/>
      <c r="G344" s="351"/>
      <c r="H344" s="351"/>
      <c r="I344" s="131" t="s">
        <v>715</v>
      </c>
      <c r="J344" s="350" t="s">
        <v>737</v>
      </c>
      <c r="K344" s="352"/>
      <c r="L344" s="352"/>
      <c r="M344" s="353"/>
    </row>
    <row r="345" spans="1:13" s="105" customFormat="1" ht="11.25" customHeight="1" x14ac:dyDescent="0.2">
      <c r="A345" s="102" t="s">
        <v>717</v>
      </c>
      <c r="B345" s="103" t="s">
        <v>743</v>
      </c>
      <c r="C345" s="103" t="s">
        <v>744</v>
      </c>
      <c r="D345" s="103" t="s">
        <v>783</v>
      </c>
      <c r="E345" s="104" t="s">
        <v>745</v>
      </c>
      <c r="F345" s="103"/>
      <c r="G345" s="103"/>
      <c r="H345" s="103"/>
      <c r="I345" s="103"/>
      <c r="J345" s="103"/>
      <c r="K345" s="113"/>
      <c r="L345" s="103"/>
      <c r="M345" s="103"/>
    </row>
    <row r="346" spans="1:13" s="105" customFormat="1" ht="11.25" customHeight="1" x14ac:dyDescent="0.2">
      <c r="A346" s="139">
        <v>200</v>
      </c>
      <c r="B346" s="140">
        <v>200</v>
      </c>
      <c r="C346" s="140">
        <v>100</v>
      </c>
      <c r="D346" s="140">
        <v>3000</v>
      </c>
      <c r="E346" s="118">
        <v>15.9</v>
      </c>
      <c r="F346" s="107"/>
      <c r="G346" s="110"/>
      <c r="H346" s="107"/>
      <c r="I346" s="107"/>
      <c r="J346" s="110"/>
      <c r="K346" s="119"/>
      <c r="L346" s="103"/>
      <c r="M346" s="103"/>
    </row>
    <row r="347" spans="1:13" s="105" customFormat="1" ht="11.25" customHeight="1" x14ac:dyDescent="0.2">
      <c r="A347" s="139">
        <v>300</v>
      </c>
      <c r="B347" s="140">
        <v>300</v>
      </c>
      <c r="C347" s="140">
        <v>100</v>
      </c>
      <c r="D347" s="140">
        <v>3000</v>
      </c>
      <c r="E347" s="118">
        <v>16.5</v>
      </c>
      <c r="F347" s="107"/>
      <c r="G347" s="110"/>
      <c r="H347" s="107"/>
      <c r="I347" s="107"/>
      <c r="J347" s="110"/>
      <c r="K347" s="113"/>
      <c r="L347" s="103"/>
      <c r="M347" s="103"/>
    </row>
    <row r="348" spans="1:13" s="105" customFormat="1" ht="11.25" customHeight="1" x14ac:dyDescent="0.2">
      <c r="A348" s="141">
        <v>400</v>
      </c>
      <c r="B348" s="140">
        <v>400</v>
      </c>
      <c r="C348" s="140">
        <v>100</v>
      </c>
      <c r="D348" s="140">
        <v>3000</v>
      </c>
      <c r="E348" s="118">
        <v>17.7</v>
      </c>
      <c r="F348" s="107"/>
      <c r="G348" s="110"/>
      <c r="H348" s="107"/>
      <c r="I348" s="107"/>
      <c r="J348" s="110"/>
      <c r="K348" s="113"/>
      <c r="L348" s="103"/>
      <c r="M348" s="103"/>
    </row>
    <row r="349" spans="1:13" s="105" customFormat="1" ht="11.25" customHeight="1" x14ac:dyDescent="0.2">
      <c r="A349" s="141">
        <v>500</v>
      </c>
      <c r="B349" s="140">
        <v>500</v>
      </c>
      <c r="C349" s="140">
        <v>100</v>
      </c>
      <c r="D349" s="140">
        <v>3000</v>
      </c>
      <c r="E349" s="118">
        <v>19.8</v>
      </c>
      <c r="F349" s="107"/>
      <c r="G349" s="110"/>
      <c r="H349" s="107"/>
      <c r="I349" s="107"/>
      <c r="J349" s="110"/>
      <c r="K349" s="113"/>
      <c r="L349" s="103"/>
      <c r="M349" s="103"/>
    </row>
    <row r="350" spans="1:13" s="105" customFormat="1" ht="11.25" customHeight="1" x14ac:dyDescent="0.2">
      <c r="A350" s="141">
        <v>600</v>
      </c>
      <c r="B350" s="140">
        <v>600</v>
      </c>
      <c r="C350" s="140">
        <v>100</v>
      </c>
      <c r="D350" s="140">
        <v>3000</v>
      </c>
      <c r="E350" s="118">
        <v>21</v>
      </c>
      <c r="F350" s="107"/>
      <c r="G350" s="110"/>
      <c r="H350" s="107"/>
      <c r="I350" s="107"/>
      <c r="J350" s="110"/>
      <c r="K350" s="113"/>
      <c r="L350" s="103"/>
      <c r="M350" s="103"/>
    </row>
    <row r="351" spans="1:13" s="105" customFormat="1" ht="11.25" customHeight="1" x14ac:dyDescent="0.2">
      <c r="A351" s="141">
        <v>800</v>
      </c>
      <c r="B351" s="140">
        <v>800</v>
      </c>
      <c r="C351" s="140">
        <v>100</v>
      </c>
      <c r="D351" s="140">
        <v>3000</v>
      </c>
      <c r="E351" s="118">
        <v>23.5</v>
      </c>
      <c r="F351" s="107"/>
      <c r="G351" s="110"/>
      <c r="H351" s="107"/>
      <c r="I351" s="107"/>
      <c r="J351" s="110"/>
      <c r="K351" s="113"/>
      <c r="L351" s="103"/>
      <c r="M351" s="103"/>
    </row>
    <row r="352" spans="1:13" s="105" customFormat="1" ht="11.25" customHeight="1" x14ac:dyDescent="0.2">
      <c r="A352" s="141">
        <v>1000</v>
      </c>
      <c r="B352" s="140">
        <v>1000</v>
      </c>
      <c r="C352" s="140">
        <v>100</v>
      </c>
      <c r="D352" s="140">
        <v>3000</v>
      </c>
      <c r="E352" s="118">
        <v>26</v>
      </c>
      <c r="F352" s="107"/>
      <c r="G352" s="110"/>
      <c r="H352" s="107"/>
      <c r="I352" s="107"/>
      <c r="J352" s="110"/>
      <c r="K352" s="113"/>
      <c r="L352" s="103"/>
      <c r="M352" s="103"/>
    </row>
    <row r="353" spans="1:13" s="105" customFormat="1" ht="11.25" customHeight="1" x14ac:dyDescent="0.2">
      <c r="A353" s="141">
        <v>1200</v>
      </c>
      <c r="B353" s="140">
        <v>1200</v>
      </c>
      <c r="C353" s="140">
        <v>100</v>
      </c>
      <c r="D353" s="140">
        <v>3000</v>
      </c>
      <c r="E353" s="118">
        <v>34</v>
      </c>
      <c r="F353" s="107"/>
      <c r="G353" s="110"/>
      <c r="H353" s="107"/>
      <c r="I353" s="107"/>
      <c r="J353" s="110"/>
      <c r="K353" s="113"/>
      <c r="L353" s="103"/>
      <c r="M353" s="103"/>
    </row>
    <row r="354" spans="1:13" s="105" customFormat="1" ht="11.25" customHeight="1" x14ac:dyDescent="0.2">
      <c r="A354" s="117"/>
      <c r="B354" s="107"/>
      <c r="C354" s="107"/>
      <c r="D354" s="107"/>
      <c r="E354" s="112"/>
      <c r="F354" s="107"/>
      <c r="G354" s="110"/>
      <c r="H354" s="107"/>
      <c r="I354" s="107"/>
      <c r="J354" s="110"/>
      <c r="K354" s="113"/>
      <c r="L354" s="103"/>
      <c r="M354" s="103"/>
    </row>
    <row r="355" spans="1:13" s="105" customFormat="1" ht="11.25" hidden="1" customHeight="1" x14ac:dyDescent="0.2">
      <c r="A355" s="117"/>
      <c r="B355" s="107"/>
      <c r="C355" s="107"/>
      <c r="D355" s="107"/>
      <c r="E355" s="112"/>
      <c r="F355" s="107"/>
      <c r="G355" s="110"/>
      <c r="H355" s="107"/>
      <c r="I355" s="107"/>
      <c r="J355" s="110"/>
      <c r="K355" s="113"/>
      <c r="L355" s="103"/>
      <c r="M355" s="103"/>
    </row>
    <row r="356" spans="1:13" s="105" customFormat="1" ht="11.25" hidden="1" customHeight="1" x14ac:dyDescent="0.2">
      <c r="A356" s="117"/>
      <c r="B356" s="107"/>
      <c r="C356" s="107"/>
      <c r="D356" s="107"/>
      <c r="E356" s="112"/>
      <c r="F356" s="107"/>
      <c r="G356" s="110"/>
      <c r="H356" s="107"/>
      <c r="I356" s="107"/>
      <c r="J356" s="110"/>
      <c r="K356" s="113"/>
      <c r="L356" s="103"/>
      <c r="M356" s="103"/>
    </row>
    <row r="357" spans="1:13" ht="11.25" customHeight="1" x14ac:dyDescent="0.15">
      <c r="A357" s="102" t="s">
        <v>729</v>
      </c>
      <c r="B357" s="350" t="s">
        <v>828</v>
      </c>
      <c r="C357" s="352"/>
      <c r="D357" s="352"/>
      <c r="E357" s="352"/>
      <c r="F357" s="352"/>
      <c r="G357" s="352"/>
      <c r="H357" s="352"/>
      <c r="I357" s="352"/>
      <c r="J357" s="352"/>
      <c r="K357" s="352"/>
      <c r="L357" s="352"/>
      <c r="M357" s="353"/>
    </row>
    <row r="358" spans="1:13" ht="11.25" customHeight="1" x14ac:dyDescent="0.15">
      <c r="A358" s="102" t="s">
        <v>730</v>
      </c>
      <c r="B358" s="350" t="s">
        <v>829</v>
      </c>
      <c r="C358" s="352"/>
      <c r="D358" s="352"/>
      <c r="E358" s="352"/>
      <c r="F358" s="352"/>
      <c r="G358" s="352"/>
      <c r="H358" s="352"/>
      <c r="I358" s="352"/>
      <c r="J358" s="352"/>
      <c r="K358" s="352"/>
      <c r="L358" s="352"/>
      <c r="M358" s="353"/>
    </row>
    <row r="359" spans="1:13" ht="11.25" customHeight="1" x14ac:dyDescent="0.15">
      <c r="A359" s="102" t="s">
        <v>731</v>
      </c>
      <c r="B359" s="350" t="s">
        <v>830</v>
      </c>
      <c r="C359" s="352"/>
      <c r="D359" s="352"/>
      <c r="E359" s="352"/>
      <c r="F359" s="352"/>
      <c r="G359" s="352"/>
      <c r="H359" s="352"/>
      <c r="I359" s="352"/>
      <c r="J359" s="352"/>
      <c r="K359" s="352"/>
      <c r="L359" s="352"/>
      <c r="M359" s="353"/>
    </row>
    <row r="360" spans="1:13" x14ac:dyDescent="0.15">
      <c r="B360" s="114"/>
      <c r="C360" s="114"/>
      <c r="D360" s="115"/>
      <c r="E360" s="114"/>
      <c r="F360" s="114"/>
      <c r="G360" s="116"/>
      <c r="H360" s="114"/>
      <c r="I360" s="114"/>
      <c r="J360" s="116"/>
    </row>
    <row r="361" spans="1:13" ht="11.25" customHeight="1" x14ac:dyDescent="0.15"/>
    <row r="362" spans="1:13" s="100" customFormat="1" ht="11.25" customHeight="1" x14ac:dyDescent="0.2">
      <c r="A362" s="130" t="s">
        <v>18</v>
      </c>
      <c r="B362" s="99" t="s">
        <v>708</v>
      </c>
      <c r="C362" s="357">
        <v>2010208002</v>
      </c>
      <c r="D362" s="358"/>
      <c r="E362" s="130" t="s">
        <v>709</v>
      </c>
      <c r="F362" s="359" t="s">
        <v>19</v>
      </c>
      <c r="G362" s="360"/>
      <c r="H362" s="361"/>
      <c r="I362" s="130" t="s">
        <v>711</v>
      </c>
      <c r="J362" s="362" t="s">
        <v>831</v>
      </c>
      <c r="K362" s="363"/>
      <c r="L362" s="363"/>
      <c r="M362" s="364"/>
    </row>
    <row r="363" spans="1:13" s="100" customFormat="1" ht="11.25" customHeight="1" x14ac:dyDescent="0.2">
      <c r="A363" s="98" t="s">
        <v>712</v>
      </c>
      <c r="B363" s="99"/>
      <c r="C363" s="357"/>
      <c r="D363" s="358"/>
      <c r="E363" s="359"/>
      <c r="F363" s="360"/>
      <c r="G363" s="361"/>
      <c r="H363" s="98" t="s">
        <v>712</v>
      </c>
      <c r="I363" s="99"/>
      <c r="J363" s="357"/>
      <c r="K363" s="358"/>
      <c r="L363" s="365"/>
      <c r="M363" s="366"/>
    </row>
    <row r="364" spans="1:13" s="100" customFormat="1" ht="11.25" customHeight="1" x14ac:dyDescent="0.2">
      <c r="A364" s="130" t="s">
        <v>466</v>
      </c>
      <c r="B364" s="347" t="s">
        <v>779</v>
      </c>
      <c r="C364" s="348"/>
      <c r="D364" s="349"/>
      <c r="E364" s="347" t="s">
        <v>780</v>
      </c>
      <c r="F364" s="348"/>
      <c r="G364" s="348"/>
      <c r="H364" s="348"/>
      <c r="I364" s="348"/>
      <c r="J364" s="348"/>
      <c r="K364" s="347" t="s">
        <v>832</v>
      </c>
      <c r="L364" s="348"/>
      <c r="M364" s="349"/>
    </row>
    <row r="365" spans="1:13" ht="11.25" customHeight="1" x14ac:dyDescent="0.15">
      <c r="A365" s="130" t="s">
        <v>713</v>
      </c>
      <c r="B365" s="350" t="s">
        <v>752</v>
      </c>
      <c r="C365" s="351"/>
      <c r="D365" s="351"/>
      <c r="E365" s="351"/>
      <c r="F365" s="351"/>
      <c r="G365" s="351"/>
      <c r="H365" s="351"/>
      <c r="I365" s="131" t="s">
        <v>715</v>
      </c>
      <c r="J365" s="350" t="s">
        <v>737</v>
      </c>
      <c r="K365" s="352"/>
      <c r="L365" s="352"/>
      <c r="M365" s="353"/>
    </row>
    <row r="366" spans="1:13" s="105" customFormat="1" ht="11.25" customHeight="1" x14ac:dyDescent="0.2">
      <c r="A366" s="102" t="s">
        <v>717</v>
      </c>
      <c r="B366" s="103" t="s">
        <v>743</v>
      </c>
      <c r="C366" s="103" t="s">
        <v>744</v>
      </c>
      <c r="D366" s="103" t="s">
        <v>783</v>
      </c>
      <c r="E366" s="104" t="s">
        <v>745</v>
      </c>
      <c r="F366" s="103"/>
      <c r="G366" s="103"/>
      <c r="H366" s="103"/>
      <c r="I366" s="103"/>
      <c r="J366" s="103"/>
      <c r="K366" s="113"/>
      <c r="L366" s="103"/>
      <c r="M366" s="103"/>
    </row>
    <row r="367" spans="1:13" s="105" customFormat="1" ht="11.25" customHeight="1" x14ac:dyDescent="0.2">
      <c r="A367" s="142">
        <v>200</v>
      </c>
      <c r="B367" s="140">
        <v>200</v>
      </c>
      <c r="C367" s="140">
        <v>50</v>
      </c>
      <c r="D367" s="140">
        <v>3000</v>
      </c>
      <c r="E367" s="118">
        <v>7.8</v>
      </c>
      <c r="F367" s="107"/>
      <c r="G367" s="110"/>
      <c r="H367" s="107"/>
      <c r="I367" s="107"/>
      <c r="J367" s="110"/>
      <c r="K367" s="119"/>
      <c r="L367" s="103"/>
      <c r="M367" s="103"/>
    </row>
    <row r="368" spans="1:13" s="105" customFormat="1" ht="11.25" customHeight="1" x14ac:dyDescent="0.2">
      <c r="A368" s="142">
        <v>300</v>
      </c>
      <c r="B368" s="140">
        <v>300</v>
      </c>
      <c r="C368" s="140">
        <v>50</v>
      </c>
      <c r="D368" s="140">
        <v>3000</v>
      </c>
      <c r="E368" s="118">
        <v>10.1</v>
      </c>
      <c r="F368" s="107"/>
      <c r="G368" s="110"/>
      <c r="H368" s="107"/>
      <c r="I368" s="107"/>
      <c r="J368" s="110"/>
      <c r="K368" s="113"/>
      <c r="L368" s="103"/>
      <c r="M368" s="103"/>
    </row>
    <row r="369" spans="1:13" s="105" customFormat="1" ht="11.25" customHeight="1" x14ac:dyDescent="0.2">
      <c r="A369" s="142">
        <v>400</v>
      </c>
      <c r="B369" s="140">
        <v>400</v>
      </c>
      <c r="C369" s="140">
        <v>50</v>
      </c>
      <c r="D369" s="140">
        <v>3000</v>
      </c>
      <c r="E369" s="118">
        <v>12.5</v>
      </c>
      <c r="F369" s="107"/>
      <c r="G369" s="110"/>
      <c r="H369" s="107"/>
      <c r="I369" s="107"/>
      <c r="J369" s="110"/>
      <c r="K369" s="113"/>
      <c r="L369" s="103"/>
      <c r="M369" s="103"/>
    </row>
    <row r="370" spans="1:13" s="105" customFormat="1" ht="11.25" customHeight="1" x14ac:dyDescent="0.2">
      <c r="A370" s="142">
        <v>500</v>
      </c>
      <c r="B370" s="140">
        <v>500</v>
      </c>
      <c r="C370" s="140">
        <v>50</v>
      </c>
      <c r="D370" s="140">
        <v>3000</v>
      </c>
      <c r="E370" s="118">
        <v>19.5</v>
      </c>
      <c r="F370" s="107"/>
      <c r="G370" s="110"/>
      <c r="H370" s="107"/>
      <c r="I370" s="107"/>
      <c r="J370" s="110"/>
      <c r="K370" s="113"/>
      <c r="L370" s="103"/>
      <c r="M370" s="103"/>
    </row>
    <row r="371" spans="1:13" s="105" customFormat="1" ht="11.25" customHeight="1" x14ac:dyDescent="0.2">
      <c r="A371" s="142">
        <v>600</v>
      </c>
      <c r="B371" s="140">
        <v>600</v>
      </c>
      <c r="C371" s="140">
        <v>50</v>
      </c>
      <c r="D371" s="140">
        <v>3000</v>
      </c>
      <c r="E371" s="118">
        <v>22.5</v>
      </c>
      <c r="F371" s="107"/>
      <c r="G371" s="110"/>
      <c r="H371" s="107"/>
      <c r="I371" s="107"/>
      <c r="J371" s="110"/>
      <c r="K371" s="113"/>
      <c r="L371" s="103"/>
      <c r="M371" s="103"/>
    </row>
    <row r="372" spans="1:13" s="105" customFormat="1" ht="11.25" customHeight="1" x14ac:dyDescent="0.2">
      <c r="A372" s="142"/>
      <c r="B372" s="140"/>
      <c r="C372" s="140"/>
      <c r="D372" s="140"/>
      <c r="E372" s="112"/>
      <c r="F372" s="107"/>
      <c r="G372" s="110"/>
      <c r="H372" s="107"/>
      <c r="I372" s="107"/>
      <c r="J372" s="110"/>
      <c r="K372" s="113"/>
      <c r="L372" s="103"/>
      <c r="M372" s="103"/>
    </row>
    <row r="373" spans="1:13" s="105" customFormat="1" ht="11.25" hidden="1" customHeight="1" x14ac:dyDescent="0.2">
      <c r="A373" s="142"/>
      <c r="B373" s="140"/>
      <c r="C373" s="140"/>
      <c r="D373" s="140"/>
      <c r="E373" s="112"/>
      <c r="F373" s="107"/>
      <c r="G373" s="110"/>
      <c r="H373" s="107"/>
      <c r="I373" s="107"/>
      <c r="J373" s="110"/>
      <c r="K373" s="113"/>
      <c r="L373" s="103"/>
      <c r="M373" s="103"/>
    </row>
    <row r="374" spans="1:13" s="105" customFormat="1" ht="11.25" hidden="1" customHeight="1" x14ac:dyDescent="0.2">
      <c r="A374" s="142"/>
      <c r="B374" s="140"/>
      <c r="C374" s="140"/>
      <c r="D374" s="140"/>
      <c r="E374" s="112"/>
      <c r="F374" s="107"/>
      <c r="G374" s="110"/>
      <c r="H374" s="107"/>
      <c r="I374" s="107"/>
      <c r="J374" s="110"/>
      <c r="K374" s="113"/>
      <c r="L374" s="103"/>
      <c r="M374" s="103"/>
    </row>
    <row r="375" spans="1:13" s="105" customFormat="1" ht="11.25" hidden="1" customHeight="1" x14ac:dyDescent="0.2">
      <c r="A375" s="142"/>
      <c r="B375" s="107"/>
      <c r="C375" s="107"/>
      <c r="D375" s="107"/>
      <c r="E375" s="112"/>
      <c r="F375" s="107"/>
      <c r="G375" s="110"/>
      <c r="H375" s="107"/>
      <c r="I375" s="107"/>
      <c r="J375" s="110"/>
      <c r="K375" s="113"/>
      <c r="L375" s="103"/>
      <c r="M375" s="103"/>
    </row>
    <row r="376" spans="1:13" s="105" customFormat="1" ht="11.25" hidden="1" customHeight="1" x14ac:dyDescent="0.2">
      <c r="A376" s="142"/>
      <c r="B376" s="107"/>
      <c r="C376" s="107"/>
      <c r="D376" s="107"/>
      <c r="E376" s="112"/>
      <c r="F376" s="107"/>
      <c r="G376" s="110"/>
      <c r="H376" s="107"/>
      <c r="I376" s="107"/>
      <c r="J376" s="110"/>
      <c r="K376" s="113"/>
      <c r="L376" s="103"/>
      <c r="M376" s="103"/>
    </row>
    <row r="377" spans="1:13" s="105" customFormat="1" ht="11.25" hidden="1" customHeight="1" x14ac:dyDescent="0.2">
      <c r="A377" s="142"/>
      <c r="B377" s="107"/>
      <c r="C377" s="107"/>
      <c r="D377" s="107"/>
      <c r="E377" s="112"/>
      <c r="F377" s="107"/>
      <c r="G377" s="110"/>
      <c r="H377" s="107"/>
      <c r="I377" s="107"/>
      <c r="J377" s="110"/>
      <c r="K377" s="113"/>
      <c r="L377" s="103"/>
      <c r="M377" s="103"/>
    </row>
    <row r="378" spans="1:13" ht="11.25" customHeight="1" x14ac:dyDescent="0.15">
      <c r="A378" s="102" t="s">
        <v>729</v>
      </c>
      <c r="B378" s="350" t="s">
        <v>833</v>
      </c>
      <c r="C378" s="352"/>
      <c r="D378" s="352"/>
      <c r="E378" s="352"/>
      <c r="F378" s="352"/>
      <c r="G378" s="352"/>
      <c r="H378" s="352"/>
      <c r="I378" s="352"/>
      <c r="J378" s="352"/>
      <c r="K378" s="352"/>
      <c r="L378" s="352"/>
      <c r="M378" s="353"/>
    </row>
    <row r="379" spans="1:13" ht="11.25" customHeight="1" x14ac:dyDescent="0.15">
      <c r="A379" s="102" t="s">
        <v>730</v>
      </c>
      <c r="B379" s="350" t="s">
        <v>834</v>
      </c>
      <c r="C379" s="352"/>
      <c r="D379" s="352"/>
      <c r="E379" s="352"/>
      <c r="F379" s="352"/>
      <c r="G379" s="352"/>
      <c r="H379" s="352"/>
      <c r="I379" s="352"/>
      <c r="J379" s="352"/>
      <c r="K379" s="352"/>
      <c r="L379" s="352"/>
      <c r="M379" s="353"/>
    </row>
    <row r="380" spans="1:13" ht="11.25" customHeight="1" x14ac:dyDescent="0.15">
      <c r="A380" s="102" t="s">
        <v>731</v>
      </c>
      <c r="B380" s="350"/>
      <c r="C380" s="352"/>
      <c r="D380" s="352"/>
      <c r="E380" s="352"/>
      <c r="F380" s="352"/>
      <c r="G380" s="352"/>
      <c r="H380" s="352"/>
      <c r="I380" s="352"/>
      <c r="J380" s="352"/>
      <c r="K380" s="352"/>
      <c r="L380" s="352"/>
      <c r="M380" s="353"/>
    </row>
    <row r="381" spans="1:13" x14ac:dyDescent="0.15">
      <c r="B381" s="114"/>
      <c r="C381" s="114"/>
      <c r="D381" s="115"/>
      <c r="E381" s="114"/>
      <c r="F381" s="114"/>
      <c r="G381" s="116"/>
      <c r="H381" s="114"/>
      <c r="I381" s="114"/>
      <c r="J381" s="116"/>
    </row>
    <row r="382" spans="1:13" ht="11.25" customHeight="1" x14ac:dyDescent="0.15"/>
    <row r="383" spans="1:13" s="100" customFormat="1" ht="11.25" customHeight="1" x14ac:dyDescent="0.2">
      <c r="A383" s="130" t="s">
        <v>18</v>
      </c>
      <c r="B383" s="99" t="s">
        <v>708</v>
      </c>
      <c r="C383" s="357">
        <v>2010209001</v>
      </c>
      <c r="D383" s="358"/>
      <c r="E383" s="130" t="s">
        <v>709</v>
      </c>
      <c r="F383" s="359" t="s">
        <v>835</v>
      </c>
      <c r="G383" s="360"/>
      <c r="H383" s="361"/>
      <c r="I383" s="130" t="s">
        <v>711</v>
      </c>
      <c r="J383" s="362"/>
      <c r="K383" s="363"/>
      <c r="L383" s="363"/>
      <c r="M383" s="364"/>
    </row>
    <row r="384" spans="1:13" s="100" customFormat="1" ht="11.25" customHeight="1" x14ac:dyDescent="0.2">
      <c r="A384" s="98" t="s">
        <v>712</v>
      </c>
      <c r="B384" s="99"/>
      <c r="C384" s="357"/>
      <c r="D384" s="358"/>
      <c r="E384" s="359"/>
      <c r="F384" s="360"/>
      <c r="G384" s="361"/>
      <c r="H384" s="98" t="s">
        <v>712</v>
      </c>
      <c r="I384" s="99"/>
      <c r="J384" s="357"/>
      <c r="K384" s="358"/>
      <c r="L384" s="365"/>
      <c r="M384" s="366"/>
    </row>
    <row r="385" spans="1:13" s="100" customFormat="1" ht="11.25" customHeight="1" x14ac:dyDescent="0.2">
      <c r="A385" s="130" t="s">
        <v>466</v>
      </c>
      <c r="B385" s="347" t="s">
        <v>779</v>
      </c>
      <c r="C385" s="348"/>
      <c r="D385" s="349"/>
      <c r="E385" s="347" t="s">
        <v>780</v>
      </c>
      <c r="F385" s="348"/>
      <c r="G385" s="348"/>
      <c r="H385" s="348"/>
      <c r="I385" s="348"/>
      <c r="J385" s="348"/>
      <c r="K385" s="347" t="s">
        <v>836</v>
      </c>
      <c r="L385" s="348"/>
      <c r="M385" s="349"/>
    </row>
    <row r="386" spans="1:13" ht="11.25" customHeight="1" x14ac:dyDescent="0.15">
      <c r="A386" s="130" t="s">
        <v>713</v>
      </c>
      <c r="B386" s="350" t="s">
        <v>714</v>
      </c>
      <c r="C386" s="351"/>
      <c r="D386" s="351"/>
      <c r="E386" s="351"/>
      <c r="F386" s="351"/>
      <c r="G386" s="351"/>
      <c r="H386" s="351"/>
      <c r="I386" s="131" t="s">
        <v>715</v>
      </c>
      <c r="J386" s="350" t="s">
        <v>737</v>
      </c>
      <c r="K386" s="352"/>
      <c r="L386" s="352"/>
      <c r="M386" s="353"/>
    </row>
    <row r="387" spans="1:13" s="105" customFormat="1" ht="11.25" customHeight="1" x14ac:dyDescent="0.2">
      <c r="A387" s="143" t="s">
        <v>837</v>
      </c>
      <c r="B387" s="103" t="s">
        <v>838</v>
      </c>
      <c r="C387" s="104" t="s">
        <v>721</v>
      </c>
      <c r="D387" s="103"/>
      <c r="E387" s="103"/>
      <c r="F387" s="103"/>
      <c r="G387" s="103"/>
      <c r="H387" s="103"/>
      <c r="I387" s="103"/>
      <c r="J387" s="103"/>
      <c r="K387" s="113"/>
      <c r="L387" s="103"/>
      <c r="M387" s="103"/>
    </row>
    <row r="388" spans="1:13" s="105" customFormat="1" ht="11.25" customHeight="1" x14ac:dyDescent="0.2">
      <c r="A388" s="144">
        <v>200</v>
      </c>
      <c r="B388" s="140">
        <v>300</v>
      </c>
      <c r="C388" s="118">
        <v>1.7</v>
      </c>
      <c r="D388" s="107"/>
      <c r="E388" s="110"/>
      <c r="F388" s="107"/>
      <c r="G388" s="110"/>
      <c r="H388" s="107"/>
      <c r="I388" s="107"/>
      <c r="J388" s="110"/>
      <c r="K388" s="119"/>
      <c r="L388" s="103"/>
      <c r="M388" s="103"/>
    </row>
    <row r="389" spans="1:13" s="105" customFormat="1" ht="11.25" customHeight="1" x14ac:dyDescent="0.2">
      <c r="A389" s="144">
        <v>300</v>
      </c>
      <c r="B389" s="140">
        <v>400</v>
      </c>
      <c r="C389" s="118">
        <v>2.1</v>
      </c>
      <c r="D389" s="107"/>
      <c r="E389" s="110"/>
      <c r="F389" s="107"/>
      <c r="G389" s="110"/>
      <c r="H389" s="107"/>
      <c r="I389" s="107"/>
      <c r="J389" s="110"/>
      <c r="K389" s="113"/>
      <c r="L389" s="103"/>
      <c r="M389" s="103"/>
    </row>
    <row r="390" spans="1:13" s="105" customFormat="1" ht="11.25" customHeight="1" x14ac:dyDescent="0.2">
      <c r="A390" s="144">
        <v>400</v>
      </c>
      <c r="B390" s="140">
        <v>500</v>
      </c>
      <c r="C390" s="118">
        <v>2.8</v>
      </c>
      <c r="D390" s="107"/>
      <c r="E390" s="110"/>
      <c r="F390" s="107"/>
      <c r="G390" s="110"/>
      <c r="H390" s="107"/>
      <c r="I390" s="107"/>
      <c r="J390" s="110"/>
      <c r="K390" s="113"/>
      <c r="L390" s="103"/>
      <c r="M390" s="103"/>
    </row>
    <row r="391" spans="1:13" s="105" customFormat="1" ht="11.25" customHeight="1" x14ac:dyDescent="0.2">
      <c r="A391" s="144">
        <v>500</v>
      </c>
      <c r="B391" s="140">
        <v>600</v>
      </c>
      <c r="C391" s="118">
        <v>3.3</v>
      </c>
      <c r="D391" s="107"/>
      <c r="E391" s="110"/>
      <c r="F391" s="107"/>
      <c r="G391" s="110"/>
      <c r="H391" s="107"/>
      <c r="I391" s="107"/>
      <c r="J391" s="110"/>
      <c r="K391" s="113"/>
      <c r="L391" s="103"/>
      <c r="M391" s="103"/>
    </row>
    <row r="392" spans="1:13" s="105" customFormat="1" ht="11.25" customHeight="1" x14ac:dyDescent="0.2">
      <c r="A392" s="144">
        <v>600</v>
      </c>
      <c r="B392" s="140">
        <v>700</v>
      </c>
      <c r="C392" s="118">
        <v>3.7</v>
      </c>
      <c r="D392" s="107"/>
      <c r="E392" s="110"/>
      <c r="F392" s="107"/>
      <c r="G392" s="110"/>
      <c r="H392" s="107"/>
      <c r="I392" s="107"/>
      <c r="J392" s="110"/>
      <c r="K392" s="113"/>
      <c r="L392" s="103"/>
      <c r="M392" s="103"/>
    </row>
    <row r="393" spans="1:13" s="105" customFormat="1" ht="11.25" customHeight="1" x14ac:dyDescent="0.2">
      <c r="A393" s="144">
        <v>800</v>
      </c>
      <c r="B393" s="140">
        <v>900</v>
      </c>
      <c r="C393" s="118">
        <v>4.3</v>
      </c>
      <c r="D393" s="107"/>
      <c r="E393" s="110"/>
      <c r="F393" s="107"/>
      <c r="G393" s="110"/>
      <c r="H393" s="107"/>
      <c r="I393" s="107"/>
      <c r="J393" s="110"/>
      <c r="K393" s="113"/>
      <c r="L393" s="103"/>
      <c r="M393" s="103"/>
    </row>
    <row r="394" spans="1:13" s="105" customFormat="1" ht="11.25" customHeight="1" x14ac:dyDescent="0.2">
      <c r="A394" s="144">
        <v>1000</v>
      </c>
      <c r="B394" s="140">
        <v>1100</v>
      </c>
      <c r="C394" s="118">
        <v>5.5</v>
      </c>
      <c r="D394" s="107"/>
      <c r="E394" s="110"/>
      <c r="F394" s="107"/>
      <c r="G394" s="110"/>
      <c r="H394" s="107"/>
      <c r="I394" s="107"/>
      <c r="J394" s="110"/>
      <c r="K394" s="113"/>
      <c r="L394" s="103"/>
      <c r="M394" s="103"/>
    </row>
    <row r="395" spans="1:13" s="105" customFormat="1" ht="11.25" customHeight="1" x14ac:dyDescent="0.2">
      <c r="A395" s="144">
        <v>1200</v>
      </c>
      <c r="B395" s="140">
        <v>1300</v>
      </c>
      <c r="C395" s="118">
        <v>5.9</v>
      </c>
      <c r="D395" s="107"/>
      <c r="E395" s="110"/>
      <c r="F395" s="107"/>
      <c r="G395" s="110"/>
      <c r="H395" s="107"/>
      <c r="I395" s="107"/>
      <c r="J395" s="110"/>
      <c r="K395" s="113"/>
      <c r="L395" s="103"/>
      <c r="M395" s="103"/>
    </row>
    <row r="396" spans="1:13" s="105" customFormat="1" ht="11.25" customHeight="1" x14ac:dyDescent="0.2">
      <c r="A396" s="142"/>
      <c r="B396" s="107"/>
      <c r="C396" s="107"/>
      <c r="D396" s="107"/>
      <c r="E396" s="112"/>
      <c r="F396" s="107"/>
      <c r="G396" s="110"/>
      <c r="H396" s="107"/>
      <c r="I396" s="107"/>
      <c r="J396" s="110"/>
      <c r="K396" s="113"/>
      <c r="L396" s="103"/>
      <c r="M396" s="103"/>
    </row>
    <row r="397" spans="1:13" s="105" customFormat="1" ht="11.25" hidden="1" customHeight="1" x14ac:dyDescent="0.2">
      <c r="A397" s="142"/>
      <c r="B397" s="107"/>
      <c r="C397" s="107"/>
      <c r="D397" s="107"/>
      <c r="E397" s="112"/>
      <c r="F397" s="107"/>
      <c r="G397" s="110"/>
      <c r="H397" s="107"/>
      <c r="I397" s="107"/>
      <c r="J397" s="110"/>
      <c r="K397" s="113"/>
      <c r="L397" s="103"/>
      <c r="M397" s="103"/>
    </row>
    <row r="398" spans="1:13" s="105" customFormat="1" ht="11.25" hidden="1" customHeight="1" x14ac:dyDescent="0.2">
      <c r="A398" s="142"/>
      <c r="B398" s="107"/>
      <c r="C398" s="107"/>
      <c r="D398" s="107"/>
      <c r="E398" s="112"/>
      <c r="F398" s="107"/>
      <c r="G398" s="110"/>
      <c r="H398" s="107"/>
      <c r="I398" s="107"/>
      <c r="J398" s="110"/>
      <c r="K398" s="113"/>
      <c r="L398" s="103"/>
      <c r="M398" s="103"/>
    </row>
    <row r="399" spans="1:13" ht="11.25" customHeight="1" x14ac:dyDescent="0.15">
      <c r="A399" s="102" t="s">
        <v>729</v>
      </c>
      <c r="B399" s="350" t="s">
        <v>839</v>
      </c>
      <c r="C399" s="352"/>
      <c r="D399" s="352"/>
      <c r="E399" s="352"/>
      <c r="F399" s="352"/>
      <c r="G399" s="352"/>
      <c r="H399" s="352"/>
      <c r="I399" s="352"/>
      <c r="J399" s="352"/>
      <c r="K399" s="352"/>
      <c r="L399" s="352"/>
      <c r="M399" s="353"/>
    </row>
    <row r="400" spans="1:13" ht="11.25" customHeight="1" x14ac:dyDescent="0.15">
      <c r="A400" s="102" t="s">
        <v>730</v>
      </c>
      <c r="B400" s="350" t="s">
        <v>840</v>
      </c>
      <c r="C400" s="352"/>
      <c r="D400" s="352"/>
      <c r="E400" s="352"/>
      <c r="F400" s="352"/>
      <c r="G400" s="352"/>
      <c r="H400" s="352"/>
      <c r="I400" s="352"/>
      <c r="J400" s="352"/>
      <c r="K400" s="352"/>
      <c r="L400" s="352"/>
      <c r="M400" s="353"/>
    </row>
    <row r="401" spans="1:13" ht="11.25" customHeight="1" x14ac:dyDescent="0.15">
      <c r="A401" s="102" t="s">
        <v>731</v>
      </c>
      <c r="B401" s="350"/>
      <c r="C401" s="352"/>
      <c r="D401" s="352"/>
      <c r="E401" s="352"/>
      <c r="F401" s="352"/>
      <c r="G401" s="352"/>
      <c r="H401" s="352"/>
      <c r="I401" s="352"/>
      <c r="J401" s="352"/>
      <c r="K401" s="352"/>
      <c r="L401" s="352"/>
      <c r="M401" s="353"/>
    </row>
    <row r="402" spans="1:13" x14ac:dyDescent="0.15">
      <c r="B402" s="114"/>
      <c r="C402" s="114"/>
      <c r="D402" s="115"/>
      <c r="E402" s="114"/>
      <c r="F402" s="114"/>
      <c r="G402" s="116"/>
      <c r="H402" s="114"/>
      <c r="I402" s="114"/>
      <c r="J402" s="116"/>
    </row>
    <row r="403" spans="1:13" ht="11.25" customHeight="1" x14ac:dyDescent="0.15"/>
    <row r="404" spans="1:13" s="100" customFormat="1" ht="11.25" customHeight="1" x14ac:dyDescent="0.2">
      <c r="A404" s="130" t="s">
        <v>18</v>
      </c>
      <c r="B404" s="99" t="s">
        <v>708</v>
      </c>
      <c r="C404" s="357">
        <v>2010301001</v>
      </c>
      <c r="D404" s="358"/>
      <c r="E404" s="130" t="s">
        <v>709</v>
      </c>
      <c r="F404" s="359" t="s">
        <v>841</v>
      </c>
      <c r="G404" s="360"/>
      <c r="H404" s="361"/>
      <c r="I404" s="130" t="s">
        <v>711</v>
      </c>
      <c r="J404" s="362"/>
      <c r="K404" s="363"/>
      <c r="L404" s="363"/>
      <c r="M404" s="364"/>
    </row>
    <row r="405" spans="1:13" s="100" customFormat="1" ht="11.25" customHeight="1" x14ac:dyDescent="0.2">
      <c r="A405" s="98" t="s">
        <v>712</v>
      </c>
      <c r="B405" s="99" t="s">
        <v>708</v>
      </c>
      <c r="C405" s="357">
        <v>2010301002</v>
      </c>
      <c r="D405" s="358"/>
      <c r="E405" s="359" t="s">
        <v>842</v>
      </c>
      <c r="F405" s="360"/>
      <c r="G405" s="361"/>
      <c r="H405" s="98" t="s">
        <v>712</v>
      </c>
      <c r="I405" s="99" t="s">
        <v>708</v>
      </c>
      <c r="J405" s="357">
        <v>2010301003</v>
      </c>
      <c r="K405" s="358"/>
      <c r="L405" s="365" t="s">
        <v>843</v>
      </c>
      <c r="M405" s="366"/>
    </row>
    <row r="406" spans="1:13" s="100" customFormat="1" ht="11.25" customHeight="1" x14ac:dyDescent="0.2">
      <c r="A406" s="102" t="s">
        <v>466</v>
      </c>
      <c r="B406" s="347" t="s">
        <v>774</v>
      </c>
      <c r="C406" s="348"/>
      <c r="D406" s="349"/>
      <c r="E406" s="370" t="s">
        <v>1790</v>
      </c>
      <c r="F406" s="348"/>
      <c r="G406" s="348"/>
      <c r="H406" s="348"/>
      <c r="I406" s="348"/>
      <c r="J406" s="348"/>
      <c r="K406" s="347"/>
      <c r="L406" s="348"/>
      <c r="M406" s="349"/>
    </row>
    <row r="407" spans="1:13" ht="11.25" customHeight="1" x14ac:dyDescent="0.15">
      <c r="A407" s="102" t="s">
        <v>713</v>
      </c>
      <c r="B407" s="350" t="s">
        <v>844</v>
      </c>
      <c r="C407" s="351"/>
      <c r="D407" s="351"/>
      <c r="E407" s="351"/>
      <c r="F407" s="351"/>
      <c r="G407" s="351"/>
      <c r="H407" s="351"/>
      <c r="I407" s="133" t="s">
        <v>715</v>
      </c>
      <c r="J407" s="350" t="s">
        <v>716</v>
      </c>
      <c r="K407" s="352"/>
      <c r="L407" s="352"/>
      <c r="M407" s="353"/>
    </row>
    <row r="408" spans="1:13" s="105" customFormat="1" ht="11.25" customHeight="1" x14ac:dyDescent="0.2">
      <c r="A408" s="143"/>
      <c r="B408" s="112" t="s">
        <v>721</v>
      </c>
      <c r="C408" s="103" t="s">
        <v>845</v>
      </c>
      <c r="D408" s="103" t="s">
        <v>846</v>
      </c>
      <c r="E408" s="103"/>
      <c r="F408" s="103"/>
      <c r="G408" s="103"/>
      <c r="H408" s="103"/>
      <c r="I408" s="103"/>
      <c r="J408" s="103"/>
      <c r="K408" s="113"/>
      <c r="L408" s="103"/>
      <c r="M408" s="103"/>
    </row>
    <row r="409" spans="1:13" s="105" customFormat="1" ht="11.25" customHeight="1" x14ac:dyDescent="0.2">
      <c r="A409" s="144" t="s">
        <v>847</v>
      </c>
      <c r="B409" s="112">
        <v>0.06</v>
      </c>
      <c r="C409" s="107" t="s">
        <v>848</v>
      </c>
      <c r="D409" s="107" t="s">
        <v>849</v>
      </c>
      <c r="E409" s="110"/>
      <c r="F409" s="107"/>
      <c r="G409" s="110"/>
      <c r="H409" s="107"/>
      <c r="I409" s="107"/>
      <c r="J409" s="110"/>
      <c r="K409" s="119"/>
      <c r="L409" s="103"/>
      <c r="M409" s="103"/>
    </row>
    <row r="410" spans="1:13" s="105" customFormat="1" ht="11.25" customHeight="1" x14ac:dyDescent="0.2">
      <c r="A410" s="144" t="s">
        <v>850</v>
      </c>
      <c r="B410" s="112">
        <v>7.0000000000000007E-2</v>
      </c>
      <c r="C410" s="107" t="s">
        <v>851</v>
      </c>
      <c r="D410" s="107" t="s">
        <v>849</v>
      </c>
      <c r="E410" s="110"/>
      <c r="F410" s="107"/>
      <c r="G410" s="110"/>
      <c r="H410" s="107"/>
      <c r="I410" s="107"/>
      <c r="J410" s="110"/>
      <c r="K410" s="113"/>
      <c r="L410" s="103"/>
      <c r="M410" s="103"/>
    </row>
    <row r="411" spans="1:13" s="105" customFormat="1" ht="11.25" customHeight="1" x14ac:dyDescent="0.2">
      <c r="A411" s="144" t="s">
        <v>852</v>
      </c>
      <c r="B411" s="112">
        <v>3.4000000000000002E-2</v>
      </c>
      <c r="C411" s="107" t="s">
        <v>853</v>
      </c>
      <c r="D411" s="107" t="s">
        <v>854</v>
      </c>
      <c r="E411" s="110"/>
      <c r="F411" s="107"/>
      <c r="G411" s="110"/>
      <c r="H411" s="107"/>
      <c r="I411" s="107"/>
      <c r="J411" s="110"/>
      <c r="K411" s="113"/>
      <c r="L411" s="103"/>
      <c r="M411" s="103"/>
    </row>
    <row r="412" spans="1:13" s="105" customFormat="1" ht="11.25" customHeight="1" x14ac:dyDescent="0.2">
      <c r="A412" s="144" t="s">
        <v>855</v>
      </c>
      <c r="B412" s="112">
        <v>0.152</v>
      </c>
      <c r="C412" s="107" t="s">
        <v>856</v>
      </c>
      <c r="D412" s="107" t="s">
        <v>857</v>
      </c>
      <c r="E412" s="110"/>
      <c r="F412" s="107"/>
      <c r="G412" s="110"/>
      <c r="H412" s="107"/>
      <c r="I412" s="107"/>
      <c r="J412" s="110"/>
      <c r="K412" s="113"/>
      <c r="L412" s="103"/>
      <c r="M412" s="103"/>
    </row>
    <row r="413" spans="1:13" s="105" customFormat="1" ht="11.25" customHeight="1" x14ac:dyDescent="0.2">
      <c r="A413" s="144" t="s">
        <v>858</v>
      </c>
      <c r="B413" s="145">
        <v>0.76</v>
      </c>
      <c r="C413" s="146" t="s">
        <v>859</v>
      </c>
      <c r="D413" s="146" t="s">
        <v>860</v>
      </c>
      <c r="E413" s="110"/>
      <c r="F413" s="107"/>
      <c r="G413" s="110"/>
      <c r="H413" s="107"/>
      <c r="I413" s="107"/>
      <c r="J413" s="110"/>
      <c r="K413" s="113"/>
      <c r="L413" s="103"/>
      <c r="M413" s="103"/>
    </row>
    <row r="414" spans="1:13" s="105" customFormat="1" ht="11.25" customHeight="1" x14ac:dyDescent="0.2">
      <c r="A414" s="144" t="s">
        <v>861</v>
      </c>
      <c r="B414" s="145">
        <v>0.11</v>
      </c>
      <c r="C414" s="146" t="s">
        <v>862</v>
      </c>
      <c r="D414" s="146" t="s">
        <v>863</v>
      </c>
      <c r="E414" s="110"/>
      <c r="F414" s="107"/>
      <c r="G414" s="110"/>
      <c r="H414" s="107"/>
      <c r="I414" s="107"/>
      <c r="J414" s="110"/>
      <c r="K414" s="113"/>
      <c r="L414" s="103"/>
      <c r="M414" s="103"/>
    </row>
    <row r="415" spans="1:13" s="105" customFormat="1" ht="11.25" customHeight="1" x14ac:dyDescent="0.2">
      <c r="A415" s="144" t="s">
        <v>864</v>
      </c>
      <c r="B415" s="112">
        <v>0.9</v>
      </c>
      <c r="C415" s="107" t="s">
        <v>865</v>
      </c>
      <c r="D415" s="107" t="s">
        <v>866</v>
      </c>
      <c r="E415" s="110"/>
      <c r="F415" s="107"/>
      <c r="G415" s="110"/>
      <c r="H415" s="107"/>
      <c r="I415" s="107"/>
      <c r="J415" s="110"/>
      <c r="K415" s="113"/>
      <c r="L415" s="103"/>
      <c r="M415" s="103"/>
    </row>
    <row r="416" spans="1:13" s="105" customFormat="1" ht="11.25" customHeight="1" x14ac:dyDescent="0.2">
      <c r="A416" s="144" t="s">
        <v>867</v>
      </c>
      <c r="B416" s="147">
        <v>0.01</v>
      </c>
      <c r="C416" s="148" t="s">
        <v>868</v>
      </c>
      <c r="D416" s="107" t="s">
        <v>869</v>
      </c>
      <c r="E416" s="110"/>
      <c r="F416" s="107"/>
      <c r="G416" s="110"/>
      <c r="H416" s="107"/>
      <c r="I416" s="107"/>
      <c r="J416" s="110"/>
      <c r="K416" s="113"/>
      <c r="L416" s="103"/>
      <c r="M416" s="103"/>
    </row>
    <row r="417" spans="1:13" s="105" customFormat="1" ht="11.25" customHeight="1" x14ac:dyDescent="0.2">
      <c r="A417" s="142"/>
      <c r="B417" s="107"/>
      <c r="C417" s="107"/>
      <c r="D417" s="107"/>
      <c r="E417" s="112"/>
      <c r="F417" s="107"/>
      <c r="G417" s="110"/>
      <c r="H417" s="107"/>
      <c r="I417" s="107"/>
      <c r="J417" s="110"/>
      <c r="K417" s="113"/>
      <c r="L417" s="103"/>
      <c r="M417" s="103"/>
    </row>
    <row r="418" spans="1:13" s="105" customFormat="1" ht="11.25" hidden="1" customHeight="1" x14ac:dyDescent="0.2">
      <c r="A418" s="142"/>
      <c r="B418" s="107"/>
      <c r="C418" s="107"/>
      <c r="D418" s="107"/>
      <c r="E418" s="112"/>
      <c r="F418" s="107"/>
      <c r="G418" s="110"/>
      <c r="H418" s="107"/>
      <c r="I418" s="107"/>
      <c r="J418" s="110"/>
      <c r="K418" s="113"/>
      <c r="L418" s="103"/>
      <c r="M418" s="103"/>
    </row>
    <row r="419" spans="1:13" s="105" customFormat="1" ht="11.25" hidden="1" customHeight="1" x14ac:dyDescent="0.2">
      <c r="A419" s="142"/>
      <c r="B419" s="107"/>
      <c r="C419" s="107"/>
      <c r="D419" s="107"/>
      <c r="E419" s="112"/>
      <c r="F419" s="107"/>
      <c r="G419" s="110"/>
      <c r="H419" s="107"/>
      <c r="I419" s="107"/>
      <c r="J419" s="110"/>
      <c r="K419" s="113"/>
      <c r="L419" s="103"/>
      <c r="M419" s="103"/>
    </row>
    <row r="420" spans="1:13" ht="11.25" customHeight="1" x14ac:dyDescent="0.15">
      <c r="A420" s="102" t="s">
        <v>729</v>
      </c>
      <c r="B420" s="350" t="s">
        <v>870</v>
      </c>
      <c r="C420" s="352"/>
      <c r="D420" s="352"/>
      <c r="E420" s="352"/>
      <c r="F420" s="352"/>
      <c r="G420" s="352"/>
      <c r="H420" s="352"/>
      <c r="I420" s="352"/>
      <c r="J420" s="352"/>
      <c r="K420" s="352"/>
      <c r="L420" s="352"/>
      <c r="M420" s="353"/>
    </row>
    <row r="421" spans="1:13" ht="11.25" customHeight="1" x14ac:dyDescent="0.15">
      <c r="A421" s="102" t="s">
        <v>730</v>
      </c>
      <c r="B421" s="350" t="s">
        <v>871</v>
      </c>
      <c r="C421" s="352"/>
      <c r="D421" s="352"/>
      <c r="E421" s="352"/>
      <c r="F421" s="352"/>
      <c r="G421" s="352"/>
      <c r="H421" s="352"/>
      <c r="I421" s="352"/>
      <c r="J421" s="352"/>
      <c r="K421" s="352"/>
      <c r="L421" s="352"/>
      <c r="M421" s="353"/>
    </row>
    <row r="422" spans="1:13" ht="11.25" customHeight="1" x14ac:dyDescent="0.15">
      <c r="A422" s="102" t="s">
        <v>731</v>
      </c>
      <c r="B422" s="350"/>
      <c r="C422" s="352"/>
      <c r="D422" s="352"/>
      <c r="E422" s="352"/>
      <c r="F422" s="352"/>
      <c r="G422" s="352"/>
      <c r="H422" s="352"/>
      <c r="I422" s="352"/>
      <c r="J422" s="352"/>
      <c r="K422" s="352"/>
      <c r="L422" s="352"/>
      <c r="M422" s="353"/>
    </row>
    <row r="423" spans="1:13" x14ac:dyDescent="0.15">
      <c r="B423" s="114"/>
      <c r="C423" s="114"/>
      <c r="D423" s="115"/>
      <c r="E423" s="114"/>
      <c r="F423" s="114"/>
      <c r="G423" s="116"/>
      <c r="H423" s="114"/>
      <c r="I423" s="114"/>
      <c r="J423" s="116"/>
    </row>
    <row r="424" spans="1:13" ht="11.25" customHeight="1" x14ac:dyDescent="0.15"/>
    <row r="425" spans="1:13" s="100" customFormat="1" ht="11.25" customHeight="1" x14ac:dyDescent="0.2">
      <c r="A425" s="130" t="s">
        <v>18</v>
      </c>
      <c r="B425" s="99" t="s">
        <v>708</v>
      </c>
      <c r="C425" s="357">
        <v>2010401001</v>
      </c>
      <c r="D425" s="358"/>
      <c r="E425" s="130" t="s">
        <v>709</v>
      </c>
      <c r="F425" s="359" t="s">
        <v>56</v>
      </c>
      <c r="G425" s="360"/>
      <c r="H425" s="361"/>
      <c r="I425" s="130" t="s">
        <v>711</v>
      </c>
      <c r="J425" s="362" t="s">
        <v>872</v>
      </c>
      <c r="K425" s="363"/>
      <c r="L425" s="363"/>
      <c r="M425" s="364"/>
    </row>
    <row r="426" spans="1:13" s="100" customFormat="1" ht="11.25" customHeight="1" x14ac:dyDescent="0.2">
      <c r="A426" s="98" t="s">
        <v>712</v>
      </c>
      <c r="B426" s="99"/>
      <c r="C426" s="357"/>
      <c r="D426" s="358"/>
      <c r="E426" s="359"/>
      <c r="F426" s="360"/>
      <c r="G426" s="361"/>
      <c r="H426" s="98" t="s">
        <v>712</v>
      </c>
      <c r="I426" s="99"/>
      <c r="J426" s="357"/>
      <c r="K426" s="358"/>
      <c r="L426" s="365"/>
      <c r="M426" s="366"/>
    </row>
    <row r="427" spans="1:13" s="100" customFormat="1" ht="11.25" customHeight="1" x14ac:dyDescent="0.2">
      <c r="A427" s="130" t="s">
        <v>466</v>
      </c>
      <c r="B427" s="347" t="s">
        <v>774</v>
      </c>
      <c r="C427" s="348"/>
      <c r="D427" s="349"/>
      <c r="E427" s="347"/>
      <c r="F427" s="348"/>
      <c r="G427" s="348"/>
      <c r="H427" s="348"/>
      <c r="I427" s="348"/>
      <c r="J427" s="348"/>
      <c r="K427" s="347"/>
      <c r="L427" s="348"/>
      <c r="M427" s="349"/>
    </row>
    <row r="428" spans="1:13" ht="11.25" customHeight="1" x14ac:dyDescent="0.15">
      <c r="A428" s="130" t="s">
        <v>713</v>
      </c>
      <c r="B428" s="350" t="s">
        <v>714</v>
      </c>
      <c r="C428" s="351"/>
      <c r="D428" s="351"/>
      <c r="E428" s="351"/>
      <c r="F428" s="351"/>
      <c r="G428" s="351"/>
      <c r="H428" s="351"/>
      <c r="I428" s="131" t="s">
        <v>715</v>
      </c>
      <c r="J428" s="350" t="s">
        <v>716</v>
      </c>
      <c r="K428" s="352"/>
      <c r="L428" s="352"/>
      <c r="M428" s="353"/>
    </row>
    <row r="429" spans="1:13" s="105" customFormat="1" ht="11.25" customHeight="1" x14ac:dyDescent="0.2">
      <c r="A429" s="143" t="s">
        <v>717</v>
      </c>
      <c r="B429" s="104" t="s">
        <v>721</v>
      </c>
      <c r="C429" s="103" t="s">
        <v>873</v>
      </c>
      <c r="D429" s="119" t="s">
        <v>874</v>
      </c>
      <c r="E429" s="103"/>
      <c r="F429" s="103"/>
      <c r="G429" s="103"/>
      <c r="H429" s="103"/>
      <c r="I429" s="103"/>
      <c r="J429" s="103"/>
      <c r="K429" s="113"/>
      <c r="L429" s="103"/>
      <c r="M429" s="103"/>
    </row>
    <row r="430" spans="1:13" s="105" customFormat="1" ht="11.25" customHeight="1" x14ac:dyDescent="0.2">
      <c r="A430" s="144" t="s">
        <v>875</v>
      </c>
      <c r="B430" s="118">
        <v>1.2</v>
      </c>
      <c r="C430" s="107" t="s">
        <v>876</v>
      </c>
      <c r="D430" s="118"/>
      <c r="E430" s="110"/>
      <c r="F430" s="107"/>
      <c r="G430" s="110"/>
      <c r="H430" s="107"/>
      <c r="I430" s="107"/>
      <c r="J430" s="110"/>
      <c r="K430" s="119"/>
      <c r="L430" s="103"/>
      <c r="M430" s="103"/>
    </row>
    <row r="431" spans="1:13" s="105" customFormat="1" ht="11.25" customHeight="1" x14ac:dyDescent="0.2">
      <c r="A431" s="144" t="s">
        <v>877</v>
      </c>
      <c r="B431" s="118">
        <v>1.3</v>
      </c>
      <c r="C431" s="107" t="s">
        <v>878</v>
      </c>
      <c r="D431" s="118"/>
      <c r="E431" s="110"/>
      <c r="F431" s="107"/>
      <c r="G431" s="110"/>
      <c r="H431" s="107"/>
      <c r="I431" s="107"/>
      <c r="J431" s="110"/>
      <c r="K431" s="113"/>
      <c r="L431" s="103"/>
      <c r="M431" s="103"/>
    </row>
    <row r="432" spans="1:13" s="105" customFormat="1" ht="11.25" customHeight="1" x14ac:dyDescent="0.2">
      <c r="A432" s="144" t="s">
        <v>879</v>
      </c>
      <c r="B432" s="118">
        <v>2.2000000000000002</v>
      </c>
      <c r="C432" s="107" t="s">
        <v>880</v>
      </c>
      <c r="D432" s="118"/>
      <c r="E432" s="110"/>
      <c r="F432" s="107"/>
      <c r="G432" s="110"/>
      <c r="H432" s="107"/>
      <c r="I432" s="107"/>
      <c r="J432" s="110"/>
      <c r="K432" s="113"/>
      <c r="L432" s="103"/>
      <c r="M432" s="103"/>
    </row>
    <row r="433" spans="1:13" s="105" customFormat="1" ht="11.25" customHeight="1" x14ac:dyDescent="0.2">
      <c r="A433" s="144" t="s">
        <v>881</v>
      </c>
      <c r="B433" s="118">
        <v>3.8</v>
      </c>
      <c r="C433" s="107" t="s">
        <v>880</v>
      </c>
      <c r="D433" s="107" t="s">
        <v>882</v>
      </c>
      <c r="E433" s="110"/>
      <c r="F433" s="107"/>
      <c r="G433" s="110"/>
      <c r="H433" s="107"/>
      <c r="I433" s="107"/>
      <c r="J433" s="110"/>
      <c r="K433" s="113"/>
      <c r="L433" s="103"/>
      <c r="M433" s="103"/>
    </row>
    <row r="434" spans="1:13" s="105" customFormat="1" ht="11.25" customHeight="1" x14ac:dyDescent="0.2">
      <c r="A434" s="144" t="s">
        <v>883</v>
      </c>
      <c r="B434" s="118">
        <v>2.4</v>
      </c>
      <c r="C434" s="107" t="s">
        <v>884</v>
      </c>
      <c r="D434" s="118"/>
      <c r="E434" s="110"/>
      <c r="F434" s="107"/>
      <c r="G434" s="110"/>
      <c r="H434" s="107"/>
      <c r="I434" s="107"/>
      <c r="J434" s="110"/>
      <c r="K434" s="113"/>
      <c r="L434" s="103"/>
      <c r="M434" s="103"/>
    </row>
    <row r="435" spans="1:13" s="105" customFormat="1" ht="11.25" customHeight="1" x14ac:dyDescent="0.2">
      <c r="A435" s="144" t="s">
        <v>885</v>
      </c>
      <c r="B435" s="118">
        <v>4</v>
      </c>
      <c r="C435" s="107" t="s">
        <v>884</v>
      </c>
      <c r="D435" s="107" t="s">
        <v>886</v>
      </c>
      <c r="E435" s="110"/>
      <c r="F435" s="107"/>
      <c r="G435" s="110"/>
      <c r="H435" s="107"/>
      <c r="I435" s="107"/>
      <c r="J435" s="110"/>
      <c r="K435" s="113"/>
      <c r="L435" s="103"/>
      <c r="M435" s="103"/>
    </row>
    <row r="436" spans="1:13" s="105" customFormat="1" ht="11.25" customHeight="1" x14ac:dyDescent="0.2">
      <c r="A436" s="144" t="s">
        <v>887</v>
      </c>
      <c r="B436" s="118">
        <v>4.0999999999999996</v>
      </c>
      <c r="C436" s="107" t="s">
        <v>884</v>
      </c>
      <c r="D436" s="149"/>
      <c r="E436" s="110"/>
      <c r="F436" s="107"/>
      <c r="G436" s="110"/>
      <c r="H436" s="107"/>
      <c r="I436" s="107"/>
      <c r="J436" s="110"/>
      <c r="K436" s="113"/>
      <c r="L436" s="103"/>
      <c r="M436" s="103"/>
    </row>
    <row r="437" spans="1:13" s="105" customFormat="1" ht="11.25" customHeight="1" x14ac:dyDescent="0.2">
      <c r="A437" s="144" t="s">
        <v>888</v>
      </c>
      <c r="B437" s="118">
        <v>6.9</v>
      </c>
      <c r="C437" s="107" t="s">
        <v>889</v>
      </c>
      <c r="D437" s="149"/>
      <c r="E437" s="110"/>
      <c r="F437" s="107"/>
      <c r="G437" s="110"/>
      <c r="H437" s="107"/>
      <c r="I437" s="107"/>
      <c r="J437" s="110"/>
      <c r="K437" s="113"/>
      <c r="L437" s="103"/>
      <c r="M437" s="103"/>
    </row>
    <row r="438" spans="1:13" s="105" customFormat="1" ht="11.25" customHeight="1" x14ac:dyDescent="0.2">
      <c r="A438" s="144"/>
      <c r="B438" s="147"/>
      <c r="C438" s="148"/>
      <c r="D438" s="118"/>
      <c r="E438" s="110"/>
      <c r="F438" s="107"/>
      <c r="G438" s="110"/>
      <c r="H438" s="107"/>
      <c r="I438" s="107"/>
      <c r="J438" s="110"/>
      <c r="K438" s="113"/>
      <c r="L438" s="103"/>
      <c r="M438" s="103"/>
    </row>
    <row r="439" spans="1:13" s="105" customFormat="1" ht="11.25" hidden="1" customHeight="1" x14ac:dyDescent="0.2">
      <c r="A439" s="142"/>
      <c r="B439" s="107"/>
      <c r="C439" s="107"/>
      <c r="D439" s="107"/>
      <c r="E439" s="112"/>
      <c r="F439" s="107"/>
      <c r="G439" s="110"/>
      <c r="H439" s="107"/>
      <c r="I439" s="107"/>
      <c r="J439" s="110"/>
      <c r="K439" s="113"/>
      <c r="L439" s="103"/>
      <c r="M439" s="103"/>
    </row>
    <row r="440" spans="1:13" s="105" customFormat="1" ht="11.25" hidden="1" customHeight="1" x14ac:dyDescent="0.2">
      <c r="A440" s="142"/>
      <c r="B440" s="107"/>
      <c r="C440" s="107"/>
      <c r="D440" s="107"/>
      <c r="E440" s="112"/>
      <c r="F440" s="107"/>
      <c r="G440" s="110"/>
      <c r="H440" s="107"/>
      <c r="I440" s="107"/>
      <c r="J440" s="110"/>
      <c r="K440" s="113"/>
      <c r="L440" s="103"/>
      <c r="M440" s="103"/>
    </row>
    <row r="441" spans="1:13" s="105" customFormat="1" ht="11.25" hidden="1" customHeight="1" x14ac:dyDescent="0.2">
      <c r="A441" s="142"/>
      <c r="B441" s="107"/>
      <c r="C441" s="107"/>
      <c r="D441" s="107"/>
      <c r="E441" s="112"/>
      <c r="F441" s="107"/>
      <c r="G441" s="110"/>
      <c r="H441" s="107"/>
      <c r="I441" s="107"/>
      <c r="J441" s="110"/>
      <c r="K441" s="113"/>
      <c r="L441" s="103"/>
      <c r="M441" s="103"/>
    </row>
    <row r="442" spans="1:13" ht="11.25" customHeight="1" x14ac:dyDescent="0.15">
      <c r="A442" s="102" t="s">
        <v>729</v>
      </c>
      <c r="B442" s="350" t="s">
        <v>890</v>
      </c>
      <c r="C442" s="352"/>
      <c r="D442" s="352"/>
      <c r="E442" s="352"/>
      <c r="F442" s="352"/>
      <c r="G442" s="352"/>
      <c r="H442" s="352"/>
      <c r="I442" s="352"/>
      <c r="J442" s="352"/>
      <c r="K442" s="352"/>
      <c r="L442" s="352"/>
      <c r="M442" s="353"/>
    </row>
    <row r="443" spans="1:13" ht="11.25" customHeight="1" x14ac:dyDescent="0.15">
      <c r="A443" s="102" t="s">
        <v>730</v>
      </c>
      <c r="B443" s="350" t="s">
        <v>891</v>
      </c>
      <c r="C443" s="352"/>
      <c r="D443" s="352"/>
      <c r="E443" s="352"/>
      <c r="F443" s="352"/>
      <c r="G443" s="352"/>
      <c r="H443" s="352"/>
      <c r="I443" s="352"/>
      <c r="J443" s="352"/>
      <c r="K443" s="352"/>
      <c r="L443" s="352"/>
      <c r="M443" s="353"/>
    </row>
    <row r="444" spans="1:13" ht="11.25" customHeight="1" x14ac:dyDescent="0.15">
      <c r="A444" s="102" t="s">
        <v>731</v>
      </c>
      <c r="B444" s="350"/>
      <c r="C444" s="352"/>
      <c r="D444" s="352"/>
      <c r="E444" s="352"/>
      <c r="F444" s="352"/>
      <c r="G444" s="352"/>
      <c r="H444" s="352"/>
      <c r="I444" s="352"/>
      <c r="J444" s="352"/>
      <c r="K444" s="352"/>
      <c r="L444" s="352"/>
      <c r="M444" s="353"/>
    </row>
    <row r="445" spans="1:13" x14ac:dyDescent="0.15">
      <c r="B445" s="114"/>
      <c r="C445" s="114"/>
      <c r="D445" s="115"/>
      <c r="E445" s="114"/>
      <c r="F445" s="114"/>
      <c r="G445" s="116"/>
      <c r="H445" s="114"/>
      <c r="I445" s="114"/>
      <c r="J445" s="116"/>
    </row>
    <row r="446" spans="1:13" ht="11.25" customHeight="1" x14ac:dyDescent="0.15"/>
    <row r="447" spans="1:13" s="100" customFormat="1" ht="11.25" customHeight="1" x14ac:dyDescent="0.2">
      <c r="A447" s="130" t="s">
        <v>18</v>
      </c>
      <c r="B447" s="99" t="s">
        <v>708</v>
      </c>
      <c r="C447" s="357">
        <v>2010401002</v>
      </c>
      <c r="D447" s="358"/>
      <c r="E447" s="130" t="s">
        <v>709</v>
      </c>
      <c r="F447" s="359" t="s">
        <v>56</v>
      </c>
      <c r="G447" s="360"/>
      <c r="H447" s="361"/>
      <c r="I447" s="130" t="s">
        <v>711</v>
      </c>
      <c r="J447" s="362" t="s">
        <v>892</v>
      </c>
      <c r="K447" s="363"/>
      <c r="L447" s="363"/>
      <c r="M447" s="364"/>
    </row>
    <row r="448" spans="1:13" s="100" customFormat="1" ht="11.25" customHeight="1" x14ac:dyDescent="0.2">
      <c r="A448" s="98" t="s">
        <v>712</v>
      </c>
      <c r="B448" s="99"/>
      <c r="C448" s="357"/>
      <c r="D448" s="358"/>
      <c r="E448" s="359"/>
      <c r="F448" s="360"/>
      <c r="G448" s="361"/>
      <c r="H448" s="98" t="s">
        <v>712</v>
      </c>
      <c r="I448" s="99"/>
      <c r="J448" s="357"/>
      <c r="K448" s="358"/>
      <c r="L448" s="365"/>
      <c r="M448" s="366"/>
    </row>
    <row r="449" spans="1:13" s="100" customFormat="1" ht="11.25" customHeight="1" x14ac:dyDescent="0.2">
      <c r="A449" s="130" t="s">
        <v>466</v>
      </c>
      <c r="B449" s="347" t="s">
        <v>774</v>
      </c>
      <c r="C449" s="348"/>
      <c r="D449" s="349"/>
      <c r="E449" s="347"/>
      <c r="F449" s="348"/>
      <c r="G449" s="348"/>
      <c r="H449" s="348"/>
      <c r="I449" s="348"/>
      <c r="J449" s="348"/>
      <c r="K449" s="347"/>
      <c r="L449" s="348"/>
      <c r="M449" s="349"/>
    </row>
    <row r="450" spans="1:13" ht="11.25" customHeight="1" x14ac:dyDescent="0.15">
      <c r="A450" s="130" t="s">
        <v>713</v>
      </c>
      <c r="B450" s="350" t="s">
        <v>714</v>
      </c>
      <c r="C450" s="351"/>
      <c r="D450" s="351"/>
      <c r="E450" s="351"/>
      <c r="F450" s="351"/>
      <c r="G450" s="351"/>
      <c r="H450" s="351"/>
      <c r="I450" s="131" t="s">
        <v>715</v>
      </c>
      <c r="J450" s="350" t="s">
        <v>716</v>
      </c>
      <c r="K450" s="352"/>
      <c r="L450" s="352"/>
      <c r="M450" s="353"/>
    </row>
    <row r="451" spans="1:13" s="105" customFormat="1" ht="11.25" customHeight="1" x14ac:dyDescent="0.2">
      <c r="A451" s="143" t="s">
        <v>717</v>
      </c>
      <c r="B451" s="104" t="s">
        <v>721</v>
      </c>
      <c r="C451" s="103" t="s">
        <v>873</v>
      </c>
      <c r="D451" s="119" t="s">
        <v>874</v>
      </c>
      <c r="E451" s="103"/>
      <c r="F451" s="103"/>
      <c r="G451" s="103"/>
      <c r="H451" s="103"/>
      <c r="I451" s="103"/>
      <c r="J451" s="103"/>
      <c r="K451" s="113"/>
      <c r="L451" s="103"/>
      <c r="M451" s="103"/>
    </row>
    <row r="452" spans="1:13" s="105" customFormat="1" ht="11.25" customHeight="1" x14ac:dyDescent="0.2">
      <c r="A452" s="144" t="s">
        <v>893</v>
      </c>
      <c r="B452" s="118">
        <v>1.4</v>
      </c>
      <c r="C452" s="107" t="s">
        <v>876</v>
      </c>
      <c r="D452" s="118"/>
      <c r="E452" s="110"/>
      <c r="F452" s="107"/>
      <c r="G452" s="110"/>
      <c r="H452" s="107"/>
      <c r="I452" s="107"/>
      <c r="J452" s="110"/>
      <c r="K452" s="119"/>
      <c r="L452" s="103"/>
      <c r="M452" s="103"/>
    </row>
    <row r="453" spans="1:13" s="105" customFormat="1" ht="11.25" customHeight="1" x14ac:dyDescent="0.2">
      <c r="A453" s="144" t="s">
        <v>894</v>
      </c>
      <c r="B453" s="118">
        <v>1.5</v>
      </c>
      <c r="C453" s="107" t="s">
        <v>878</v>
      </c>
      <c r="D453" s="118"/>
      <c r="E453" s="110"/>
      <c r="F453" s="107"/>
      <c r="G453" s="110"/>
      <c r="H453" s="107"/>
      <c r="I453" s="107"/>
      <c r="J453" s="110"/>
      <c r="K453" s="113"/>
      <c r="L453" s="103"/>
      <c r="M453" s="103"/>
    </row>
    <row r="454" spans="1:13" s="105" customFormat="1" ht="11.25" customHeight="1" x14ac:dyDescent="0.2">
      <c r="A454" s="144" t="s">
        <v>895</v>
      </c>
      <c r="B454" s="118">
        <v>2.8</v>
      </c>
      <c r="C454" s="107" t="s">
        <v>896</v>
      </c>
      <c r="D454" s="118"/>
      <c r="E454" s="110"/>
      <c r="F454" s="107"/>
      <c r="G454" s="110"/>
      <c r="H454" s="107"/>
      <c r="I454" s="107"/>
      <c r="J454" s="110"/>
      <c r="K454" s="113"/>
      <c r="L454" s="103"/>
      <c r="M454" s="103"/>
    </row>
    <row r="455" spans="1:13" s="105" customFormat="1" ht="11.25" customHeight="1" x14ac:dyDescent="0.2">
      <c r="A455" s="144" t="s">
        <v>897</v>
      </c>
      <c r="B455" s="118">
        <v>2.8</v>
      </c>
      <c r="C455" s="107" t="s">
        <v>898</v>
      </c>
      <c r="D455" s="107"/>
      <c r="E455" s="110"/>
      <c r="F455" s="107"/>
      <c r="G455" s="110"/>
      <c r="H455" s="107"/>
      <c r="I455" s="107"/>
      <c r="J455" s="110"/>
      <c r="K455" s="113"/>
      <c r="L455" s="103"/>
      <c r="M455" s="103"/>
    </row>
    <row r="456" spans="1:13" s="105" customFormat="1" ht="11.25" customHeight="1" x14ac:dyDescent="0.2">
      <c r="A456" s="144" t="s">
        <v>899</v>
      </c>
      <c r="B456" s="118">
        <v>2.2999999999999998</v>
      </c>
      <c r="C456" s="107" t="s">
        <v>900</v>
      </c>
      <c r="D456" s="118"/>
      <c r="E456" s="110"/>
      <c r="F456" s="107"/>
      <c r="G456" s="110"/>
      <c r="H456" s="107"/>
      <c r="I456" s="107"/>
      <c r="J456" s="110"/>
      <c r="K456" s="113"/>
      <c r="L456" s="103"/>
      <c r="M456" s="103"/>
    </row>
    <row r="457" spans="1:13" s="105" customFormat="1" ht="11.25" customHeight="1" x14ac:dyDescent="0.2">
      <c r="A457" s="144" t="s">
        <v>901</v>
      </c>
      <c r="B457" s="118">
        <v>4.8</v>
      </c>
      <c r="C457" s="107" t="s">
        <v>902</v>
      </c>
      <c r="D457" s="107"/>
      <c r="E457" s="110"/>
      <c r="F457" s="107"/>
      <c r="G457" s="110"/>
      <c r="H457" s="107"/>
      <c r="I457" s="107"/>
      <c r="J457" s="110"/>
      <c r="K457" s="113"/>
      <c r="L457" s="103"/>
      <c r="M457" s="103"/>
    </row>
    <row r="458" spans="1:13" s="105" customFormat="1" ht="11.25" customHeight="1" x14ac:dyDescent="0.2">
      <c r="A458" s="144" t="s">
        <v>903</v>
      </c>
      <c r="B458" s="118">
        <v>7.9</v>
      </c>
      <c r="C458" s="107" t="s">
        <v>904</v>
      </c>
      <c r="D458" s="107"/>
      <c r="E458" s="110"/>
      <c r="F458" s="107"/>
      <c r="G458" s="110"/>
      <c r="H458" s="107"/>
      <c r="I458" s="107"/>
      <c r="J458" s="110"/>
      <c r="K458" s="113"/>
      <c r="L458" s="103"/>
      <c r="M458" s="103"/>
    </row>
    <row r="459" spans="1:13" s="105" customFormat="1" ht="11.25" customHeight="1" x14ac:dyDescent="0.2">
      <c r="A459" s="144"/>
      <c r="B459" s="112"/>
      <c r="C459" s="107"/>
      <c r="D459" s="107"/>
      <c r="E459" s="110"/>
      <c r="F459" s="107"/>
      <c r="G459" s="110"/>
      <c r="H459" s="107"/>
      <c r="I459" s="107"/>
      <c r="J459" s="110"/>
      <c r="K459" s="113"/>
      <c r="L459" s="103"/>
      <c r="M459" s="103"/>
    </row>
    <row r="460" spans="1:13" s="105" customFormat="1" ht="11.25" hidden="1" customHeight="1" x14ac:dyDescent="0.2">
      <c r="A460" s="144"/>
      <c r="B460" s="147"/>
      <c r="C460" s="107"/>
      <c r="D460" s="107"/>
      <c r="E460" s="110"/>
      <c r="F460" s="107"/>
      <c r="G460" s="110"/>
      <c r="H460" s="107"/>
      <c r="I460" s="107"/>
      <c r="J460" s="110"/>
      <c r="K460" s="113"/>
      <c r="L460" s="103"/>
      <c r="M460" s="103"/>
    </row>
    <row r="461" spans="1:13" s="105" customFormat="1" ht="11.25" hidden="1" customHeight="1" x14ac:dyDescent="0.2">
      <c r="A461" s="142"/>
      <c r="B461" s="107"/>
      <c r="C461" s="107"/>
      <c r="D461" s="107"/>
      <c r="E461" s="112"/>
      <c r="F461" s="107"/>
      <c r="G461" s="110"/>
      <c r="H461" s="107"/>
      <c r="I461" s="107"/>
      <c r="J461" s="110"/>
      <c r="K461" s="113"/>
      <c r="L461" s="103"/>
      <c r="M461" s="103"/>
    </row>
    <row r="462" spans="1:13" s="105" customFormat="1" ht="11.25" hidden="1" customHeight="1" x14ac:dyDescent="0.2">
      <c r="A462" s="142"/>
      <c r="B462" s="107"/>
      <c r="C462" s="107"/>
      <c r="D462" s="107"/>
      <c r="E462" s="112"/>
      <c r="F462" s="107"/>
      <c r="G462" s="110"/>
      <c r="H462" s="107"/>
      <c r="I462" s="107"/>
      <c r="J462" s="110"/>
      <c r="K462" s="113"/>
      <c r="L462" s="103"/>
      <c r="M462" s="103"/>
    </row>
    <row r="463" spans="1:13" s="105" customFormat="1" ht="11.25" hidden="1" customHeight="1" x14ac:dyDescent="0.2">
      <c r="A463" s="142"/>
      <c r="B463" s="107"/>
      <c r="C463" s="107"/>
      <c r="D463" s="107"/>
      <c r="E463" s="112"/>
      <c r="F463" s="107"/>
      <c r="G463" s="110"/>
      <c r="H463" s="107"/>
      <c r="I463" s="107"/>
      <c r="J463" s="110"/>
      <c r="K463" s="113"/>
      <c r="L463" s="103"/>
      <c r="M463" s="103"/>
    </row>
    <row r="464" spans="1:13" ht="11.25" customHeight="1" x14ac:dyDescent="0.15">
      <c r="A464" s="102" t="s">
        <v>729</v>
      </c>
      <c r="B464" s="350" t="s">
        <v>890</v>
      </c>
      <c r="C464" s="352"/>
      <c r="D464" s="352"/>
      <c r="E464" s="352"/>
      <c r="F464" s="352"/>
      <c r="G464" s="352"/>
      <c r="H464" s="352"/>
      <c r="I464" s="352"/>
      <c r="J464" s="352"/>
      <c r="K464" s="352"/>
      <c r="L464" s="352"/>
      <c r="M464" s="353"/>
    </row>
    <row r="465" spans="1:13" ht="11.25" customHeight="1" x14ac:dyDescent="0.15">
      <c r="A465" s="102" t="s">
        <v>730</v>
      </c>
      <c r="B465" s="350" t="s">
        <v>891</v>
      </c>
      <c r="C465" s="352"/>
      <c r="D465" s="352"/>
      <c r="E465" s="352"/>
      <c r="F465" s="352"/>
      <c r="G465" s="352"/>
      <c r="H465" s="352"/>
      <c r="I465" s="352"/>
      <c r="J465" s="352"/>
      <c r="K465" s="352"/>
      <c r="L465" s="352"/>
      <c r="M465" s="353"/>
    </row>
    <row r="466" spans="1:13" ht="11.25" customHeight="1" x14ac:dyDescent="0.15">
      <c r="A466" s="102" t="s">
        <v>731</v>
      </c>
      <c r="B466" s="350"/>
      <c r="C466" s="352"/>
      <c r="D466" s="352"/>
      <c r="E466" s="352"/>
      <c r="F466" s="352"/>
      <c r="G466" s="352"/>
      <c r="H466" s="352"/>
      <c r="I466" s="352"/>
      <c r="J466" s="352"/>
      <c r="K466" s="352"/>
      <c r="L466" s="352"/>
      <c r="M466" s="353"/>
    </row>
    <row r="467" spans="1:13" x14ac:dyDescent="0.15">
      <c r="B467" s="114"/>
      <c r="C467" s="114"/>
      <c r="D467" s="115"/>
      <c r="E467" s="114"/>
      <c r="F467" s="114"/>
      <c r="G467" s="116"/>
      <c r="H467" s="114"/>
      <c r="I467" s="114"/>
      <c r="J467" s="116"/>
    </row>
    <row r="468" spans="1:13" ht="11.25" customHeight="1" x14ac:dyDescent="0.15"/>
    <row r="469" spans="1:13" s="100" customFormat="1" ht="11.25" customHeight="1" x14ac:dyDescent="0.2">
      <c r="A469" s="130" t="s">
        <v>18</v>
      </c>
      <c r="B469" s="99" t="s">
        <v>708</v>
      </c>
      <c r="C469" s="357">
        <v>2010401003</v>
      </c>
      <c r="D469" s="358"/>
      <c r="E469" s="130" t="s">
        <v>709</v>
      </c>
      <c r="F469" s="359" t="s">
        <v>56</v>
      </c>
      <c r="G469" s="360"/>
      <c r="H469" s="361"/>
      <c r="I469" s="130" t="s">
        <v>711</v>
      </c>
      <c r="J469" s="362" t="s">
        <v>905</v>
      </c>
      <c r="K469" s="363"/>
      <c r="L469" s="363"/>
      <c r="M469" s="364"/>
    </row>
    <row r="470" spans="1:13" s="100" customFormat="1" ht="11.25" customHeight="1" x14ac:dyDescent="0.2">
      <c r="A470" s="98" t="s">
        <v>712</v>
      </c>
      <c r="B470" s="99"/>
      <c r="C470" s="357"/>
      <c r="D470" s="358"/>
      <c r="E470" s="359"/>
      <c r="F470" s="360"/>
      <c r="G470" s="361"/>
      <c r="H470" s="98" t="s">
        <v>712</v>
      </c>
      <c r="I470" s="99"/>
      <c r="J470" s="357"/>
      <c r="K470" s="358"/>
      <c r="L470" s="365"/>
      <c r="M470" s="366"/>
    </row>
    <row r="471" spans="1:13" s="100" customFormat="1" ht="11.25" customHeight="1" x14ac:dyDescent="0.2">
      <c r="A471" s="130" t="s">
        <v>466</v>
      </c>
      <c r="B471" s="347" t="s">
        <v>774</v>
      </c>
      <c r="C471" s="348"/>
      <c r="D471" s="349"/>
      <c r="E471" s="347"/>
      <c r="F471" s="348"/>
      <c r="G471" s="348"/>
      <c r="H471" s="348"/>
      <c r="I471" s="348"/>
      <c r="J471" s="348"/>
      <c r="K471" s="347"/>
      <c r="L471" s="348"/>
      <c r="M471" s="349"/>
    </row>
    <row r="472" spans="1:13" ht="11.25" customHeight="1" x14ac:dyDescent="0.15">
      <c r="A472" s="130" t="s">
        <v>713</v>
      </c>
      <c r="B472" s="350" t="s">
        <v>714</v>
      </c>
      <c r="C472" s="351"/>
      <c r="D472" s="351"/>
      <c r="E472" s="351"/>
      <c r="F472" s="351"/>
      <c r="G472" s="351"/>
      <c r="H472" s="351"/>
      <c r="I472" s="131" t="s">
        <v>715</v>
      </c>
      <c r="J472" s="350" t="s">
        <v>716</v>
      </c>
      <c r="K472" s="352"/>
      <c r="L472" s="352"/>
      <c r="M472" s="353"/>
    </row>
    <row r="473" spans="1:13" s="105" customFormat="1" ht="11.25" customHeight="1" x14ac:dyDescent="0.2">
      <c r="A473" s="143" t="s">
        <v>717</v>
      </c>
      <c r="B473" s="104" t="s">
        <v>721</v>
      </c>
      <c r="C473" s="103" t="s">
        <v>873</v>
      </c>
      <c r="D473" s="119" t="s">
        <v>874</v>
      </c>
      <c r="E473" s="103"/>
      <c r="F473" s="103"/>
      <c r="G473" s="103"/>
      <c r="H473" s="103"/>
      <c r="I473" s="103"/>
      <c r="J473" s="103"/>
      <c r="K473" s="113"/>
      <c r="L473" s="103"/>
      <c r="M473" s="103"/>
    </row>
    <row r="474" spans="1:13" s="105" customFormat="1" ht="11.25" customHeight="1" x14ac:dyDescent="0.2">
      <c r="A474" s="144" t="s">
        <v>906</v>
      </c>
      <c r="B474" s="118">
        <v>3.4</v>
      </c>
      <c r="C474" s="107" t="s">
        <v>898</v>
      </c>
      <c r="D474" s="107" t="s">
        <v>907</v>
      </c>
      <c r="E474" s="110"/>
      <c r="F474" s="107"/>
      <c r="G474" s="110"/>
      <c r="H474" s="107"/>
      <c r="I474" s="107"/>
      <c r="J474" s="110"/>
      <c r="K474" s="113"/>
      <c r="L474" s="103"/>
      <c r="M474" s="103"/>
    </row>
    <row r="475" spans="1:13" s="105" customFormat="1" ht="11.25" customHeight="1" x14ac:dyDescent="0.2">
      <c r="A475" s="144" t="s">
        <v>908</v>
      </c>
      <c r="B475" s="150">
        <v>4.4000000000000004</v>
      </c>
      <c r="C475" s="107" t="s">
        <v>889</v>
      </c>
      <c r="D475" s="107" t="s">
        <v>907</v>
      </c>
      <c r="E475" s="110"/>
      <c r="F475" s="107"/>
      <c r="G475" s="110"/>
      <c r="H475" s="107"/>
      <c r="I475" s="107"/>
      <c r="J475" s="110"/>
      <c r="K475" s="113"/>
      <c r="L475" s="103"/>
      <c r="M475" s="103"/>
    </row>
    <row r="476" spans="1:13" s="105" customFormat="1" ht="11.25" customHeight="1" x14ac:dyDescent="0.2">
      <c r="A476" s="144"/>
      <c r="B476" s="112"/>
      <c r="C476" s="107"/>
      <c r="D476" s="118"/>
      <c r="E476" s="110"/>
      <c r="F476" s="107"/>
      <c r="G476" s="110"/>
      <c r="H476" s="107"/>
      <c r="I476" s="107"/>
      <c r="J476" s="110"/>
      <c r="K476" s="119"/>
      <c r="L476" s="103"/>
      <c r="M476" s="103"/>
    </row>
    <row r="477" spans="1:13" s="105" customFormat="1" ht="11.25" hidden="1" customHeight="1" x14ac:dyDescent="0.2">
      <c r="A477" s="144"/>
      <c r="B477" s="112"/>
      <c r="C477" s="107"/>
      <c r="D477" s="118"/>
      <c r="E477" s="110"/>
      <c r="F477" s="107"/>
      <c r="G477" s="110"/>
      <c r="H477" s="107"/>
      <c r="I477" s="107"/>
      <c r="J477" s="110"/>
      <c r="K477" s="113"/>
      <c r="L477" s="103"/>
      <c r="M477" s="103"/>
    </row>
    <row r="478" spans="1:13" s="105" customFormat="1" ht="11.25" hidden="1" customHeight="1" x14ac:dyDescent="0.2">
      <c r="A478" s="144"/>
      <c r="B478" s="112"/>
      <c r="C478" s="107"/>
      <c r="D478" s="118"/>
      <c r="E478" s="110"/>
      <c r="F478" s="107"/>
      <c r="G478" s="110"/>
      <c r="H478" s="107"/>
      <c r="I478" s="107"/>
      <c r="J478" s="110"/>
      <c r="K478" s="113"/>
      <c r="L478" s="103"/>
      <c r="M478" s="103"/>
    </row>
    <row r="479" spans="1:13" s="105" customFormat="1" ht="11.25" hidden="1" customHeight="1" x14ac:dyDescent="0.2">
      <c r="A479" s="144"/>
      <c r="B479" s="112"/>
      <c r="C479" s="107"/>
      <c r="D479" s="107"/>
      <c r="E479" s="110"/>
      <c r="F479" s="107"/>
      <c r="G479" s="110"/>
      <c r="H479" s="107"/>
      <c r="I479" s="107"/>
      <c r="J479" s="110"/>
      <c r="K479" s="113"/>
      <c r="L479" s="103"/>
      <c r="M479" s="103"/>
    </row>
    <row r="480" spans="1:13" s="105" customFormat="1" ht="11.25" hidden="1" customHeight="1" x14ac:dyDescent="0.2">
      <c r="A480" s="144"/>
      <c r="B480" s="112"/>
      <c r="C480" s="107"/>
      <c r="D480" s="118"/>
      <c r="E480" s="110"/>
      <c r="F480" s="107"/>
      <c r="G480" s="110"/>
      <c r="H480" s="107"/>
      <c r="I480" s="107"/>
      <c r="J480" s="110"/>
      <c r="K480" s="113"/>
      <c r="L480" s="103"/>
      <c r="M480" s="103"/>
    </row>
    <row r="481" spans="1:13" s="105" customFormat="1" ht="11.25" hidden="1" customHeight="1" x14ac:dyDescent="0.2">
      <c r="A481" s="144"/>
      <c r="B481" s="112"/>
      <c r="C481" s="107"/>
      <c r="D481" s="107"/>
      <c r="E481" s="110"/>
      <c r="F481" s="107"/>
      <c r="G481" s="110"/>
      <c r="H481" s="107"/>
      <c r="I481" s="107"/>
      <c r="J481" s="110"/>
      <c r="K481" s="113"/>
      <c r="L481" s="103"/>
      <c r="M481" s="103"/>
    </row>
    <row r="482" spans="1:13" s="105" customFormat="1" ht="11.25" hidden="1" customHeight="1" x14ac:dyDescent="0.2">
      <c r="A482" s="144"/>
      <c r="B482" s="112"/>
      <c r="C482" s="107"/>
      <c r="D482" s="107"/>
      <c r="E482" s="110"/>
      <c r="F482" s="107"/>
      <c r="G482" s="110"/>
      <c r="H482" s="107"/>
      <c r="I482" s="107"/>
      <c r="J482" s="110"/>
      <c r="K482" s="113"/>
      <c r="L482" s="103"/>
      <c r="M482" s="103"/>
    </row>
    <row r="483" spans="1:13" s="105" customFormat="1" ht="11.25" hidden="1" customHeight="1" x14ac:dyDescent="0.2">
      <c r="A483" s="142"/>
      <c r="B483" s="107"/>
      <c r="C483" s="107"/>
      <c r="D483" s="107"/>
      <c r="E483" s="112"/>
      <c r="F483" s="107"/>
      <c r="G483" s="110"/>
      <c r="H483" s="107"/>
      <c r="I483" s="107"/>
      <c r="J483" s="110"/>
      <c r="K483" s="113"/>
      <c r="L483" s="103"/>
      <c r="M483" s="103"/>
    </row>
    <row r="484" spans="1:13" s="105" customFormat="1" ht="11.25" hidden="1" customHeight="1" x14ac:dyDescent="0.2">
      <c r="A484" s="142"/>
      <c r="B484" s="107"/>
      <c r="C484" s="107"/>
      <c r="D484" s="107"/>
      <c r="E484" s="112"/>
      <c r="F484" s="107"/>
      <c r="G484" s="110"/>
      <c r="H484" s="107"/>
      <c r="I484" s="107"/>
      <c r="J484" s="110"/>
      <c r="K484" s="113"/>
      <c r="L484" s="103"/>
      <c r="M484" s="103"/>
    </row>
    <row r="485" spans="1:13" s="105" customFormat="1" ht="11.25" hidden="1" customHeight="1" x14ac:dyDescent="0.2">
      <c r="A485" s="142"/>
      <c r="B485" s="107"/>
      <c r="C485" s="107"/>
      <c r="D485" s="107"/>
      <c r="E485" s="112"/>
      <c r="F485" s="107"/>
      <c r="G485" s="110"/>
      <c r="H485" s="107"/>
      <c r="I485" s="107"/>
      <c r="J485" s="110"/>
      <c r="K485" s="113"/>
      <c r="L485" s="103"/>
      <c r="M485" s="103"/>
    </row>
    <row r="486" spans="1:13" ht="11.25" customHeight="1" x14ac:dyDescent="0.15">
      <c r="A486" s="102" t="s">
        <v>729</v>
      </c>
      <c r="B486" s="350" t="s">
        <v>890</v>
      </c>
      <c r="C486" s="352"/>
      <c r="D486" s="352"/>
      <c r="E486" s="352"/>
      <c r="F486" s="352"/>
      <c r="G486" s="352"/>
      <c r="H486" s="352"/>
      <c r="I486" s="352"/>
      <c r="J486" s="352"/>
      <c r="K486" s="352"/>
      <c r="L486" s="352"/>
      <c r="M486" s="353"/>
    </row>
    <row r="487" spans="1:13" ht="11.25" customHeight="1" x14ac:dyDescent="0.15">
      <c r="A487" s="102" t="s">
        <v>730</v>
      </c>
      <c r="B487" s="350" t="s">
        <v>891</v>
      </c>
      <c r="C487" s="352"/>
      <c r="D487" s="352"/>
      <c r="E487" s="352"/>
      <c r="F487" s="352"/>
      <c r="G487" s="352"/>
      <c r="H487" s="352"/>
      <c r="I487" s="352"/>
      <c r="J487" s="352"/>
      <c r="K487" s="352"/>
      <c r="L487" s="352"/>
      <c r="M487" s="353"/>
    </row>
    <row r="488" spans="1:13" ht="11.25" customHeight="1" x14ac:dyDescent="0.15">
      <c r="A488" s="102" t="s">
        <v>731</v>
      </c>
      <c r="B488" s="350"/>
      <c r="C488" s="352"/>
      <c r="D488" s="352"/>
      <c r="E488" s="352"/>
      <c r="F488" s="352"/>
      <c r="G488" s="352"/>
      <c r="H488" s="352"/>
      <c r="I488" s="352"/>
      <c r="J488" s="352"/>
      <c r="K488" s="352"/>
      <c r="L488" s="352"/>
      <c r="M488" s="353"/>
    </row>
    <row r="489" spans="1:13" x14ac:dyDescent="0.15">
      <c r="B489" s="114"/>
      <c r="C489" s="114"/>
      <c r="D489" s="115"/>
      <c r="E489" s="114"/>
      <c r="F489" s="114"/>
      <c r="G489" s="116"/>
      <c r="H489" s="114"/>
      <c r="I489" s="114"/>
      <c r="J489" s="116"/>
    </row>
    <row r="490" spans="1:13" ht="11.25" customHeight="1" x14ac:dyDescent="0.15"/>
    <row r="491" spans="1:13" s="100" customFormat="1" ht="11.25" customHeight="1" x14ac:dyDescent="0.2">
      <c r="A491" s="130" t="s">
        <v>18</v>
      </c>
      <c r="B491" s="99" t="s">
        <v>708</v>
      </c>
      <c r="C491" s="357">
        <v>2010401004</v>
      </c>
      <c r="D491" s="358"/>
      <c r="E491" s="130" t="s">
        <v>709</v>
      </c>
      <c r="F491" s="359" t="s">
        <v>56</v>
      </c>
      <c r="G491" s="360"/>
      <c r="H491" s="361"/>
      <c r="I491" s="130" t="s">
        <v>711</v>
      </c>
      <c r="J491" s="362" t="s">
        <v>909</v>
      </c>
      <c r="K491" s="363"/>
      <c r="L491" s="363"/>
      <c r="M491" s="364"/>
    </row>
    <row r="492" spans="1:13" s="100" customFormat="1" ht="11.25" customHeight="1" x14ac:dyDescent="0.2">
      <c r="A492" s="98" t="s">
        <v>712</v>
      </c>
      <c r="B492" s="99"/>
      <c r="C492" s="357"/>
      <c r="D492" s="358"/>
      <c r="E492" s="359"/>
      <c r="F492" s="360"/>
      <c r="G492" s="361"/>
      <c r="H492" s="98" t="s">
        <v>712</v>
      </c>
      <c r="I492" s="99"/>
      <c r="J492" s="357"/>
      <c r="K492" s="358"/>
      <c r="L492" s="365"/>
      <c r="M492" s="366"/>
    </row>
    <row r="493" spans="1:13" s="100" customFormat="1" ht="11.25" customHeight="1" x14ac:dyDescent="0.2">
      <c r="A493" s="130" t="s">
        <v>466</v>
      </c>
      <c r="B493" s="347" t="s">
        <v>774</v>
      </c>
      <c r="C493" s="348"/>
      <c r="D493" s="349"/>
      <c r="E493" s="347"/>
      <c r="F493" s="348"/>
      <c r="G493" s="348"/>
      <c r="H493" s="348"/>
      <c r="I493" s="348"/>
      <c r="J493" s="348"/>
      <c r="K493" s="347"/>
      <c r="L493" s="348"/>
      <c r="M493" s="349"/>
    </row>
    <row r="494" spans="1:13" ht="11.25" customHeight="1" x14ac:dyDescent="0.15">
      <c r="A494" s="130" t="s">
        <v>713</v>
      </c>
      <c r="B494" s="350" t="s">
        <v>714</v>
      </c>
      <c r="C494" s="351"/>
      <c r="D494" s="351"/>
      <c r="E494" s="351"/>
      <c r="F494" s="351"/>
      <c r="G494" s="351"/>
      <c r="H494" s="351"/>
      <c r="I494" s="131" t="s">
        <v>715</v>
      </c>
      <c r="J494" s="350" t="s">
        <v>716</v>
      </c>
      <c r="K494" s="352"/>
      <c r="L494" s="352"/>
      <c r="M494" s="353"/>
    </row>
    <row r="495" spans="1:13" s="105" customFormat="1" ht="11.25" customHeight="1" x14ac:dyDescent="0.2">
      <c r="A495" s="143" t="s">
        <v>717</v>
      </c>
      <c r="B495" s="104" t="s">
        <v>721</v>
      </c>
      <c r="C495" s="103" t="s">
        <v>873</v>
      </c>
      <c r="D495" s="119" t="s">
        <v>874</v>
      </c>
      <c r="E495" s="103"/>
      <c r="F495" s="103"/>
      <c r="G495" s="103"/>
      <c r="H495" s="103"/>
      <c r="I495" s="103"/>
      <c r="J495" s="103"/>
      <c r="K495" s="113"/>
      <c r="L495" s="103"/>
      <c r="M495" s="103"/>
    </row>
    <row r="496" spans="1:13" s="105" customFormat="1" ht="11.25" customHeight="1" x14ac:dyDescent="0.2">
      <c r="A496" s="144" t="s">
        <v>910</v>
      </c>
      <c r="B496" s="118">
        <v>1.7</v>
      </c>
      <c r="C496" s="107" t="s">
        <v>911</v>
      </c>
      <c r="D496" s="118"/>
      <c r="E496" s="110"/>
      <c r="F496" s="107"/>
      <c r="G496" s="110"/>
      <c r="H496" s="107"/>
      <c r="I496" s="107"/>
      <c r="J496" s="110"/>
      <c r="K496" s="119"/>
      <c r="L496" s="103"/>
      <c r="M496" s="103"/>
    </row>
    <row r="497" spans="1:13" s="105" customFormat="1" ht="11.25" customHeight="1" x14ac:dyDescent="0.2">
      <c r="A497" s="144" t="s">
        <v>912</v>
      </c>
      <c r="B497" s="118">
        <v>2.8</v>
      </c>
      <c r="C497" s="107" t="s">
        <v>880</v>
      </c>
      <c r="D497" s="118"/>
      <c r="E497" s="110"/>
      <c r="F497" s="107"/>
      <c r="G497" s="110"/>
      <c r="H497" s="107"/>
      <c r="I497" s="107"/>
      <c r="J497" s="110"/>
      <c r="K497" s="113"/>
      <c r="L497" s="103"/>
      <c r="M497" s="103"/>
    </row>
    <row r="498" spans="1:13" s="105" customFormat="1" ht="11.25" customHeight="1" x14ac:dyDescent="0.2">
      <c r="A498" s="144"/>
      <c r="B498" s="112"/>
      <c r="C498" s="107"/>
      <c r="D498" s="118"/>
      <c r="E498" s="110"/>
      <c r="F498" s="107"/>
      <c r="G498" s="110"/>
      <c r="H498" s="107"/>
      <c r="I498" s="107"/>
      <c r="J498" s="110"/>
      <c r="K498" s="113"/>
      <c r="L498" s="103"/>
      <c r="M498" s="103"/>
    </row>
    <row r="499" spans="1:13" s="105" customFormat="1" ht="11.25" hidden="1" customHeight="1" x14ac:dyDescent="0.2">
      <c r="A499" s="144"/>
      <c r="B499" s="112"/>
      <c r="C499" s="107"/>
      <c r="D499" s="107"/>
      <c r="E499" s="110"/>
      <c r="F499" s="107"/>
      <c r="G499" s="110"/>
      <c r="H499" s="107"/>
      <c r="I499" s="107"/>
      <c r="J499" s="110"/>
      <c r="K499" s="113"/>
      <c r="L499" s="103"/>
      <c r="M499" s="103"/>
    </row>
    <row r="500" spans="1:13" s="105" customFormat="1" ht="11.25" hidden="1" customHeight="1" x14ac:dyDescent="0.2">
      <c r="A500" s="144"/>
      <c r="B500" s="112"/>
      <c r="C500" s="107"/>
      <c r="D500" s="118"/>
      <c r="E500" s="110"/>
      <c r="F500" s="107"/>
      <c r="G500" s="110"/>
      <c r="H500" s="107"/>
      <c r="I500" s="107"/>
      <c r="J500" s="110"/>
      <c r="K500" s="113"/>
      <c r="L500" s="103"/>
      <c r="M500" s="103"/>
    </row>
    <row r="501" spans="1:13" s="105" customFormat="1" ht="11.25" hidden="1" customHeight="1" x14ac:dyDescent="0.2">
      <c r="A501" s="144"/>
      <c r="B501" s="112"/>
      <c r="C501" s="107"/>
      <c r="D501" s="107"/>
      <c r="E501" s="110"/>
      <c r="F501" s="107"/>
      <c r="G501" s="110"/>
      <c r="H501" s="107"/>
      <c r="I501" s="107"/>
      <c r="J501" s="110"/>
      <c r="K501" s="113"/>
      <c r="L501" s="103"/>
      <c r="M501" s="103"/>
    </row>
    <row r="502" spans="1:13" s="105" customFormat="1" ht="11.25" hidden="1" customHeight="1" x14ac:dyDescent="0.2">
      <c r="A502" s="144"/>
      <c r="B502" s="112"/>
      <c r="C502" s="107"/>
      <c r="D502" s="107"/>
      <c r="E502" s="110"/>
      <c r="F502" s="107"/>
      <c r="G502" s="110"/>
      <c r="H502" s="107"/>
      <c r="I502" s="107"/>
      <c r="J502" s="110"/>
      <c r="K502" s="113"/>
      <c r="L502" s="103"/>
      <c r="M502" s="103"/>
    </row>
    <row r="503" spans="1:13" s="105" customFormat="1" ht="11.25" hidden="1" customHeight="1" x14ac:dyDescent="0.2">
      <c r="A503" s="144"/>
      <c r="B503" s="112"/>
      <c r="C503" s="107"/>
      <c r="D503" s="107"/>
      <c r="E503" s="110"/>
      <c r="F503" s="107"/>
      <c r="G503" s="110"/>
      <c r="H503" s="107"/>
      <c r="I503" s="107"/>
      <c r="J503" s="110"/>
      <c r="K503" s="113"/>
      <c r="L503" s="103"/>
      <c r="M503" s="103"/>
    </row>
    <row r="504" spans="1:13" s="105" customFormat="1" ht="11.25" hidden="1" customHeight="1" x14ac:dyDescent="0.2">
      <c r="A504" s="144"/>
      <c r="B504" s="147"/>
      <c r="C504" s="107"/>
      <c r="D504" s="107"/>
      <c r="E504" s="110"/>
      <c r="F504" s="107"/>
      <c r="G504" s="110"/>
      <c r="H504" s="107"/>
      <c r="I504" s="107"/>
      <c r="J504" s="110"/>
      <c r="K504" s="113"/>
      <c r="L504" s="103"/>
      <c r="M504" s="103"/>
    </row>
    <row r="505" spans="1:13" s="105" customFormat="1" ht="11.25" hidden="1" customHeight="1" x14ac:dyDescent="0.2">
      <c r="A505" s="142"/>
      <c r="B505" s="107"/>
      <c r="C505" s="107"/>
      <c r="D505" s="107"/>
      <c r="E505" s="112"/>
      <c r="F505" s="107"/>
      <c r="G505" s="110"/>
      <c r="H505" s="107"/>
      <c r="I505" s="107"/>
      <c r="J505" s="110"/>
      <c r="K505" s="113"/>
      <c r="L505" s="103"/>
      <c r="M505" s="103"/>
    </row>
    <row r="506" spans="1:13" s="105" customFormat="1" ht="11.25" hidden="1" customHeight="1" x14ac:dyDescent="0.2">
      <c r="A506" s="142"/>
      <c r="B506" s="107"/>
      <c r="C506" s="107"/>
      <c r="D506" s="107"/>
      <c r="E506" s="112"/>
      <c r="F506" s="107"/>
      <c r="G506" s="110"/>
      <c r="H506" s="107"/>
      <c r="I506" s="107"/>
      <c r="J506" s="110"/>
      <c r="K506" s="113"/>
      <c r="L506" s="103"/>
      <c r="M506" s="103"/>
    </row>
    <row r="507" spans="1:13" s="105" customFormat="1" ht="11.25" hidden="1" customHeight="1" x14ac:dyDescent="0.2">
      <c r="A507" s="142"/>
      <c r="B507" s="107"/>
      <c r="C507" s="107"/>
      <c r="D507" s="107"/>
      <c r="E507" s="112"/>
      <c r="F507" s="107"/>
      <c r="G507" s="110"/>
      <c r="H507" s="107"/>
      <c r="I507" s="107"/>
      <c r="J507" s="110"/>
      <c r="K507" s="113"/>
      <c r="L507" s="103"/>
      <c r="M507" s="103"/>
    </row>
    <row r="508" spans="1:13" ht="11.25" customHeight="1" x14ac:dyDescent="0.15">
      <c r="A508" s="102" t="s">
        <v>729</v>
      </c>
      <c r="B508" s="350" t="s">
        <v>890</v>
      </c>
      <c r="C508" s="352"/>
      <c r="D508" s="352"/>
      <c r="E508" s="352"/>
      <c r="F508" s="352"/>
      <c r="G508" s="352"/>
      <c r="H508" s="352"/>
      <c r="I508" s="352"/>
      <c r="J508" s="352"/>
      <c r="K508" s="352"/>
      <c r="L508" s="352"/>
      <c r="M508" s="353"/>
    </row>
    <row r="509" spans="1:13" ht="11.25" customHeight="1" x14ac:dyDescent="0.15">
      <c r="A509" s="102" t="s">
        <v>730</v>
      </c>
      <c r="B509" s="350" t="s">
        <v>891</v>
      </c>
      <c r="C509" s="352"/>
      <c r="D509" s="352"/>
      <c r="E509" s="352"/>
      <c r="F509" s="352"/>
      <c r="G509" s="352"/>
      <c r="H509" s="352"/>
      <c r="I509" s="352"/>
      <c r="J509" s="352"/>
      <c r="K509" s="352"/>
      <c r="L509" s="352"/>
      <c r="M509" s="353"/>
    </row>
    <row r="510" spans="1:13" ht="11.25" customHeight="1" x14ac:dyDescent="0.15">
      <c r="A510" s="102" t="s">
        <v>731</v>
      </c>
      <c r="B510" s="350"/>
      <c r="C510" s="352"/>
      <c r="D510" s="352"/>
      <c r="E510" s="352"/>
      <c r="F510" s="352"/>
      <c r="G510" s="352"/>
      <c r="H510" s="352"/>
      <c r="I510" s="352"/>
      <c r="J510" s="352"/>
      <c r="K510" s="352"/>
      <c r="L510" s="352"/>
      <c r="M510" s="353"/>
    </row>
    <row r="511" spans="1:13" x14ac:dyDescent="0.15">
      <c r="B511" s="114"/>
      <c r="C511" s="114"/>
      <c r="D511" s="115"/>
      <c r="E511" s="114"/>
      <c r="F511" s="114"/>
      <c r="G511" s="116"/>
      <c r="H511" s="114"/>
      <c r="I511" s="114"/>
      <c r="J511" s="116"/>
    </row>
    <row r="512" spans="1:13" ht="11.25" customHeight="1" x14ac:dyDescent="0.15"/>
    <row r="513" spans="1:13" s="100" customFormat="1" ht="11.25" customHeight="1" x14ac:dyDescent="0.2">
      <c r="A513" s="130" t="s">
        <v>18</v>
      </c>
      <c r="B513" s="99" t="s">
        <v>708</v>
      </c>
      <c r="C513" s="357">
        <v>2010401005</v>
      </c>
      <c r="D513" s="358"/>
      <c r="E513" s="130" t="s">
        <v>709</v>
      </c>
      <c r="F513" s="359" t="s">
        <v>56</v>
      </c>
      <c r="G513" s="360"/>
      <c r="H513" s="361"/>
      <c r="I513" s="130" t="s">
        <v>711</v>
      </c>
      <c r="J513" s="362" t="s">
        <v>913</v>
      </c>
      <c r="K513" s="363"/>
      <c r="L513" s="363"/>
      <c r="M513" s="364"/>
    </row>
    <row r="514" spans="1:13" s="100" customFormat="1" ht="11.25" customHeight="1" x14ac:dyDescent="0.2">
      <c r="A514" s="98" t="s">
        <v>712</v>
      </c>
      <c r="B514" s="99"/>
      <c r="C514" s="357"/>
      <c r="D514" s="358"/>
      <c r="E514" s="359"/>
      <c r="F514" s="360"/>
      <c r="G514" s="361"/>
      <c r="H514" s="98" t="s">
        <v>712</v>
      </c>
      <c r="I514" s="99"/>
      <c r="J514" s="357"/>
      <c r="K514" s="358"/>
      <c r="L514" s="365"/>
      <c r="M514" s="366"/>
    </row>
    <row r="515" spans="1:13" s="100" customFormat="1" ht="11.25" customHeight="1" x14ac:dyDescent="0.2">
      <c r="A515" s="130" t="s">
        <v>466</v>
      </c>
      <c r="B515" s="347" t="s">
        <v>774</v>
      </c>
      <c r="C515" s="348"/>
      <c r="D515" s="349"/>
      <c r="E515" s="347"/>
      <c r="F515" s="348"/>
      <c r="G515" s="348"/>
      <c r="H515" s="348"/>
      <c r="I515" s="348"/>
      <c r="J515" s="348"/>
      <c r="K515" s="347"/>
      <c r="L515" s="348"/>
      <c r="M515" s="349"/>
    </row>
    <row r="516" spans="1:13" ht="11.25" customHeight="1" x14ac:dyDescent="0.15">
      <c r="A516" s="130" t="s">
        <v>713</v>
      </c>
      <c r="B516" s="350" t="s">
        <v>714</v>
      </c>
      <c r="C516" s="351"/>
      <c r="D516" s="351"/>
      <c r="E516" s="351"/>
      <c r="F516" s="351"/>
      <c r="G516" s="351"/>
      <c r="H516" s="351"/>
      <c r="I516" s="131" t="s">
        <v>715</v>
      </c>
      <c r="J516" s="350" t="s">
        <v>716</v>
      </c>
      <c r="K516" s="352"/>
      <c r="L516" s="352"/>
      <c r="M516" s="353"/>
    </row>
    <row r="517" spans="1:13" s="105" customFormat="1" ht="11.25" customHeight="1" x14ac:dyDescent="0.2">
      <c r="A517" s="143" t="s">
        <v>717</v>
      </c>
      <c r="B517" s="104" t="s">
        <v>721</v>
      </c>
      <c r="C517" s="103" t="s">
        <v>914</v>
      </c>
      <c r="D517" s="119" t="s">
        <v>874</v>
      </c>
      <c r="E517" s="103"/>
      <c r="F517" s="103"/>
      <c r="G517" s="103"/>
      <c r="H517" s="103"/>
      <c r="I517" s="103"/>
      <c r="J517" s="103"/>
      <c r="K517" s="113"/>
      <c r="L517" s="103"/>
      <c r="M517" s="103"/>
    </row>
    <row r="518" spans="1:13" s="105" customFormat="1" ht="11.25" customHeight="1" x14ac:dyDescent="0.2">
      <c r="A518" s="144" t="s">
        <v>915</v>
      </c>
      <c r="B518" s="118">
        <v>1</v>
      </c>
      <c r="C518" s="107" t="s">
        <v>916</v>
      </c>
      <c r="D518" s="118"/>
      <c r="E518" s="110"/>
      <c r="F518" s="107"/>
      <c r="G518" s="110"/>
      <c r="H518" s="107"/>
      <c r="I518" s="107"/>
      <c r="J518" s="110"/>
      <c r="K518" s="119"/>
      <c r="L518" s="103"/>
      <c r="M518" s="103"/>
    </row>
    <row r="519" spans="1:13" s="105" customFormat="1" ht="11.25" customHeight="1" x14ac:dyDescent="0.2">
      <c r="A519" s="144" t="s">
        <v>917</v>
      </c>
      <c r="B519" s="118">
        <v>1.2</v>
      </c>
      <c r="C519" s="107" t="s">
        <v>918</v>
      </c>
      <c r="D519" s="118"/>
      <c r="E519" s="110"/>
      <c r="F519" s="107"/>
      <c r="G519" s="110"/>
      <c r="H519" s="107"/>
      <c r="I519" s="107"/>
      <c r="J519" s="110"/>
      <c r="K519" s="113"/>
      <c r="L519" s="103"/>
      <c r="M519" s="103"/>
    </row>
    <row r="520" spans="1:13" s="105" customFormat="1" ht="11.25" customHeight="1" x14ac:dyDescent="0.2">
      <c r="A520" s="144" t="s">
        <v>917</v>
      </c>
      <c r="B520" s="118">
        <v>1.4</v>
      </c>
      <c r="C520" s="107" t="s">
        <v>919</v>
      </c>
      <c r="D520" s="118"/>
      <c r="E520" s="110"/>
      <c r="F520" s="107"/>
      <c r="G520" s="110"/>
      <c r="H520" s="107"/>
      <c r="I520" s="107"/>
      <c r="J520" s="110"/>
      <c r="K520" s="113"/>
      <c r="L520" s="103"/>
      <c r="M520" s="103"/>
    </row>
    <row r="521" spans="1:13" s="105" customFormat="1" ht="11.25" customHeight="1" x14ac:dyDescent="0.2">
      <c r="A521" s="144" t="s">
        <v>920</v>
      </c>
      <c r="B521" s="118">
        <v>7.2</v>
      </c>
      <c r="C521" s="107" t="s">
        <v>921</v>
      </c>
      <c r="D521" s="107"/>
      <c r="E521" s="110"/>
      <c r="F521" s="107"/>
      <c r="G521" s="110"/>
      <c r="H521" s="107"/>
      <c r="I521" s="107"/>
      <c r="J521" s="110"/>
      <c r="K521" s="113"/>
      <c r="L521" s="103"/>
      <c r="M521" s="103"/>
    </row>
    <row r="522" spans="1:13" s="105" customFormat="1" ht="11.25" customHeight="1" x14ac:dyDescent="0.2">
      <c r="A522" s="144" t="s">
        <v>922</v>
      </c>
      <c r="B522" s="118">
        <v>8.5</v>
      </c>
      <c r="C522" s="107" t="s">
        <v>921</v>
      </c>
      <c r="D522" s="107"/>
      <c r="E522" s="110"/>
      <c r="F522" s="107"/>
      <c r="G522" s="110"/>
      <c r="H522" s="107"/>
      <c r="I522" s="107"/>
      <c r="J522" s="110"/>
      <c r="K522" s="113"/>
      <c r="L522" s="103"/>
      <c r="M522" s="103"/>
    </row>
    <row r="523" spans="1:13" s="105" customFormat="1" ht="11.25" customHeight="1" x14ac:dyDescent="0.2">
      <c r="A523" s="144" t="s">
        <v>923</v>
      </c>
      <c r="B523" s="118">
        <v>2.5</v>
      </c>
      <c r="C523" s="107"/>
      <c r="D523" s="118"/>
      <c r="E523" s="110"/>
      <c r="F523" s="107"/>
      <c r="G523" s="110"/>
      <c r="H523" s="107"/>
      <c r="I523" s="107"/>
      <c r="J523" s="110"/>
      <c r="K523" s="113"/>
      <c r="L523" s="103"/>
      <c r="M523" s="103"/>
    </row>
    <row r="524" spans="1:13" s="105" customFormat="1" ht="11.25" customHeight="1" x14ac:dyDescent="0.2">
      <c r="A524" s="144" t="s">
        <v>924</v>
      </c>
      <c r="B524" s="118">
        <v>4.4000000000000004</v>
      </c>
      <c r="C524" s="107"/>
      <c r="D524" s="107"/>
      <c r="E524" s="110"/>
      <c r="F524" s="107"/>
      <c r="G524" s="110"/>
      <c r="H524" s="107"/>
      <c r="I524" s="107"/>
      <c r="J524" s="110"/>
      <c r="K524" s="113"/>
      <c r="L524" s="103"/>
      <c r="M524" s="103"/>
    </row>
    <row r="525" spans="1:13" s="105" customFormat="1" ht="11.25" customHeight="1" x14ac:dyDescent="0.2">
      <c r="A525" s="144"/>
      <c r="B525" s="112"/>
      <c r="C525" s="107"/>
      <c r="D525" s="107"/>
      <c r="E525" s="110"/>
      <c r="F525" s="107"/>
      <c r="G525" s="110"/>
      <c r="H525" s="107"/>
      <c r="I525" s="107"/>
      <c r="J525" s="110"/>
      <c r="K525" s="113"/>
      <c r="L525" s="103"/>
      <c r="M525" s="103"/>
    </row>
    <row r="526" spans="1:13" s="105" customFormat="1" ht="11.25" hidden="1" customHeight="1" x14ac:dyDescent="0.2">
      <c r="A526" s="144"/>
      <c r="B526" s="147"/>
      <c r="C526" s="107"/>
      <c r="D526" s="107"/>
      <c r="E526" s="110"/>
      <c r="F526" s="107"/>
      <c r="G526" s="110"/>
      <c r="H526" s="107"/>
      <c r="I526" s="107"/>
      <c r="J526" s="110"/>
      <c r="K526" s="113"/>
      <c r="L526" s="103"/>
      <c r="M526" s="103"/>
    </row>
    <row r="527" spans="1:13" s="105" customFormat="1" ht="11.25" hidden="1" customHeight="1" x14ac:dyDescent="0.2">
      <c r="A527" s="142"/>
      <c r="B527" s="107"/>
      <c r="C527" s="107"/>
      <c r="D527" s="107"/>
      <c r="E527" s="112"/>
      <c r="F527" s="107"/>
      <c r="G527" s="110"/>
      <c r="H527" s="107"/>
      <c r="I527" s="107"/>
      <c r="J527" s="110"/>
      <c r="K527" s="113"/>
      <c r="L527" s="103"/>
      <c r="M527" s="103"/>
    </row>
    <row r="528" spans="1:13" s="105" customFormat="1" ht="11.25" hidden="1" customHeight="1" x14ac:dyDescent="0.2">
      <c r="A528" s="142"/>
      <c r="B528" s="107"/>
      <c r="C528" s="107"/>
      <c r="D528" s="107"/>
      <c r="E528" s="112"/>
      <c r="F528" s="107"/>
      <c r="G528" s="110"/>
      <c r="H528" s="107"/>
      <c r="I528" s="107"/>
      <c r="J528" s="110"/>
      <c r="K528" s="113"/>
      <c r="L528" s="103"/>
      <c r="M528" s="103"/>
    </row>
    <row r="529" spans="1:13" s="105" customFormat="1" ht="11.25" hidden="1" customHeight="1" x14ac:dyDescent="0.2">
      <c r="A529" s="142"/>
      <c r="B529" s="107"/>
      <c r="C529" s="107"/>
      <c r="D529" s="107"/>
      <c r="E529" s="112"/>
      <c r="F529" s="107"/>
      <c r="G529" s="110"/>
      <c r="H529" s="107"/>
      <c r="I529" s="107"/>
      <c r="J529" s="110"/>
      <c r="K529" s="113"/>
      <c r="L529" s="103"/>
      <c r="M529" s="103"/>
    </row>
    <row r="530" spans="1:13" ht="11.25" customHeight="1" x14ac:dyDescent="0.15">
      <c r="A530" s="102" t="s">
        <v>729</v>
      </c>
      <c r="B530" s="350" t="s">
        <v>890</v>
      </c>
      <c r="C530" s="352"/>
      <c r="D530" s="352"/>
      <c r="E530" s="352"/>
      <c r="F530" s="352"/>
      <c r="G530" s="352"/>
      <c r="H530" s="352"/>
      <c r="I530" s="352"/>
      <c r="J530" s="352"/>
      <c r="K530" s="352"/>
      <c r="L530" s="352"/>
      <c r="M530" s="353"/>
    </row>
    <row r="531" spans="1:13" ht="11.25" customHeight="1" x14ac:dyDescent="0.15">
      <c r="A531" s="102" t="s">
        <v>730</v>
      </c>
      <c r="B531" s="350" t="s">
        <v>891</v>
      </c>
      <c r="C531" s="352"/>
      <c r="D531" s="352"/>
      <c r="E531" s="352"/>
      <c r="F531" s="352"/>
      <c r="G531" s="352"/>
      <c r="H531" s="352"/>
      <c r="I531" s="352"/>
      <c r="J531" s="352"/>
      <c r="K531" s="352"/>
      <c r="L531" s="352"/>
      <c r="M531" s="353"/>
    </row>
    <row r="532" spans="1:13" ht="11.25" customHeight="1" x14ac:dyDescent="0.15">
      <c r="A532" s="102" t="s">
        <v>731</v>
      </c>
      <c r="B532" s="350"/>
      <c r="C532" s="352"/>
      <c r="D532" s="352"/>
      <c r="E532" s="352"/>
      <c r="F532" s="352"/>
      <c r="G532" s="352"/>
      <c r="H532" s="352"/>
      <c r="I532" s="352"/>
      <c r="J532" s="352"/>
      <c r="K532" s="352"/>
      <c r="L532" s="352"/>
      <c r="M532" s="353"/>
    </row>
    <row r="533" spans="1:13" x14ac:dyDescent="0.15">
      <c r="B533" s="114"/>
      <c r="C533" s="114"/>
      <c r="D533" s="115"/>
      <c r="E533" s="114"/>
      <c r="F533" s="114"/>
      <c r="G533" s="116"/>
      <c r="H533" s="114"/>
      <c r="I533" s="114"/>
      <c r="J533" s="116"/>
    </row>
    <row r="534" spans="1:13" ht="11.25" customHeight="1" x14ac:dyDescent="0.15"/>
    <row r="535" spans="1:13" s="100" customFormat="1" ht="11.25" customHeight="1" x14ac:dyDescent="0.2">
      <c r="A535" s="130" t="s">
        <v>18</v>
      </c>
      <c r="B535" s="99" t="s">
        <v>708</v>
      </c>
      <c r="C535" s="357">
        <v>2010401006</v>
      </c>
      <c r="D535" s="358"/>
      <c r="E535" s="130" t="s">
        <v>709</v>
      </c>
      <c r="F535" s="359" t="s">
        <v>56</v>
      </c>
      <c r="G535" s="360"/>
      <c r="H535" s="361"/>
      <c r="I535" s="130" t="s">
        <v>711</v>
      </c>
      <c r="J535" s="362" t="s">
        <v>925</v>
      </c>
      <c r="K535" s="363"/>
      <c r="L535" s="363"/>
      <c r="M535" s="364"/>
    </row>
    <row r="536" spans="1:13" s="100" customFormat="1" ht="11.25" customHeight="1" x14ac:dyDescent="0.2">
      <c r="A536" s="98" t="s">
        <v>712</v>
      </c>
      <c r="B536" s="99"/>
      <c r="C536" s="357"/>
      <c r="D536" s="358"/>
      <c r="E536" s="359"/>
      <c r="F536" s="360"/>
      <c r="G536" s="361"/>
      <c r="H536" s="98" t="s">
        <v>712</v>
      </c>
      <c r="I536" s="99"/>
      <c r="J536" s="357"/>
      <c r="K536" s="358"/>
      <c r="L536" s="365"/>
      <c r="M536" s="366"/>
    </row>
    <row r="537" spans="1:13" s="100" customFormat="1" ht="11.25" customHeight="1" x14ac:dyDescent="0.2">
      <c r="A537" s="130" t="s">
        <v>466</v>
      </c>
      <c r="B537" s="347" t="s">
        <v>774</v>
      </c>
      <c r="C537" s="348"/>
      <c r="D537" s="349"/>
      <c r="E537" s="370" t="s">
        <v>1791</v>
      </c>
      <c r="F537" s="348"/>
      <c r="G537" s="348"/>
      <c r="H537" s="348"/>
      <c r="I537" s="348"/>
      <c r="J537" s="348"/>
      <c r="K537" s="347" t="s">
        <v>926</v>
      </c>
      <c r="L537" s="348"/>
      <c r="M537" s="349"/>
    </row>
    <row r="538" spans="1:13" ht="11.25" customHeight="1" x14ac:dyDescent="0.15">
      <c r="A538" s="130" t="s">
        <v>713</v>
      </c>
      <c r="B538" s="350" t="s">
        <v>844</v>
      </c>
      <c r="C538" s="351"/>
      <c r="D538" s="351"/>
      <c r="E538" s="351"/>
      <c r="F538" s="351"/>
      <c r="G538" s="351"/>
      <c r="H538" s="351"/>
      <c r="I538" s="131" t="s">
        <v>715</v>
      </c>
      <c r="J538" s="350" t="s">
        <v>716</v>
      </c>
      <c r="K538" s="352"/>
      <c r="L538" s="352"/>
      <c r="M538" s="353"/>
    </row>
    <row r="539" spans="1:13" s="105" customFormat="1" ht="11.25" customHeight="1" x14ac:dyDescent="0.2">
      <c r="A539" s="143" t="s">
        <v>717</v>
      </c>
      <c r="B539" s="104" t="s">
        <v>721</v>
      </c>
      <c r="C539" s="103" t="s">
        <v>927</v>
      </c>
      <c r="D539" s="119" t="s">
        <v>928</v>
      </c>
      <c r="E539" s="103"/>
      <c r="F539" s="103"/>
      <c r="G539" s="103"/>
      <c r="H539" s="103"/>
      <c r="I539" s="103"/>
      <c r="J539" s="103"/>
      <c r="K539" s="113"/>
      <c r="L539" s="103"/>
      <c r="M539" s="103"/>
    </row>
    <row r="540" spans="1:13" s="105" customFormat="1" ht="11.25" customHeight="1" x14ac:dyDescent="0.2">
      <c r="A540" s="144" t="s">
        <v>929</v>
      </c>
      <c r="B540" s="118">
        <v>13.7</v>
      </c>
      <c r="C540" s="107" t="s">
        <v>930</v>
      </c>
      <c r="D540" s="107" t="s">
        <v>931</v>
      </c>
      <c r="E540" s="110"/>
      <c r="F540" s="107"/>
      <c r="G540" s="110"/>
      <c r="H540" s="107"/>
      <c r="I540" s="107"/>
      <c r="J540" s="110"/>
      <c r="K540" s="119"/>
      <c r="L540" s="103"/>
      <c r="M540" s="103"/>
    </row>
    <row r="541" spans="1:13" s="105" customFormat="1" ht="11.25" customHeight="1" x14ac:dyDescent="0.2">
      <c r="A541" s="144" t="s">
        <v>932</v>
      </c>
      <c r="B541" s="118">
        <v>11.6</v>
      </c>
      <c r="C541" s="107" t="s">
        <v>933</v>
      </c>
      <c r="D541" s="107" t="s">
        <v>934</v>
      </c>
      <c r="E541" s="110"/>
      <c r="F541" s="107"/>
      <c r="G541" s="110"/>
      <c r="H541" s="107"/>
      <c r="I541" s="107"/>
      <c r="J541" s="110"/>
      <c r="K541" s="113"/>
      <c r="L541" s="103"/>
      <c r="M541" s="103"/>
    </row>
    <row r="542" spans="1:13" s="105" customFormat="1" ht="11.25" customHeight="1" x14ac:dyDescent="0.2">
      <c r="A542" s="144" t="s">
        <v>935</v>
      </c>
      <c r="B542" s="118">
        <v>0.7</v>
      </c>
      <c r="C542" s="107" t="s">
        <v>936</v>
      </c>
      <c r="D542" s="107" t="s">
        <v>937</v>
      </c>
      <c r="E542" s="110"/>
      <c r="F542" s="107"/>
      <c r="G542" s="110"/>
      <c r="H542" s="107"/>
      <c r="I542" s="107"/>
      <c r="J542" s="110"/>
      <c r="K542" s="113"/>
      <c r="L542" s="103"/>
      <c r="M542" s="103"/>
    </row>
    <row r="543" spans="1:13" s="105" customFormat="1" ht="11.25" customHeight="1" x14ac:dyDescent="0.2">
      <c r="A543" s="144" t="s">
        <v>938</v>
      </c>
      <c r="B543" s="118">
        <v>3.2</v>
      </c>
      <c r="C543" s="107" t="s">
        <v>939</v>
      </c>
      <c r="D543" s="107" t="s">
        <v>940</v>
      </c>
      <c r="E543" s="110"/>
      <c r="F543" s="107"/>
      <c r="G543" s="110"/>
      <c r="H543" s="107"/>
      <c r="I543" s="107"/>
      <c r="J543" s="110"/>
      <c r="K543" s="113"/>
      <c r="L543" s="103"/>
      <c r="M543" s="103"/>
    </row>
    <row r="544" spans="1:13" s="105" customFormat="1" ht="11.25" customHeight="1" x14ac:dyDescent="0.2">
      <c r="A544" s="144" t="s">
        <v>941</v>
      </c>
      <c r="B544" s="118">
        <v>124.6</v>
      </c>
      <c r="C544" s="107" t="s">
        <v>942</v>
      </c>
      <c r="D544" s="107" t="s">
        <v>943</v>
      </c>
      <c r="E544" s="110"/>
      <c r="F544" s="107"/>
      <c r="G544" s="110"/>
      <c r="H544" s="107"/>
      <c r="I544" s="107"/>
      <c r="J544" s="110"/>
      <c r="K544" s="113"/>
      <c r="L544" s="103"/>
      <c r="M544" s="103"/>
    </row>
    <row r="545" spans="1:13" s="105" customFormat="1" ht="11.25" customHeight="1" x14ac:dyDescent="0.2">
      <c r="A545" s="142" t="s">
        <v>944</v>
      </c>
      <c r="B545" s="118">
        <f>7.3+2.4</f>
        <v>9.6999999999999993</v>
      </c>
      <c r="C545" s="107" t="s">
        <v>945</v>
      </c>
      <c r="D545" s="107" t="s">
        <v>946</v>
      </c>
      <c r="E545" s="112"/>
      <c r="F545" s="107"/>
      <c r="G545" s="110"/>
      <c r="H545" s="107"/>
      <c r="I545" s="107"/>
      <c r="J545" s="110"/>
      <c r="K545" s="113"/>
      <c r="L545" s="103"/>
      <c r="M545" s="103"/>
    </row>
    <row r="546" spans="1:13" s="105" customFormat="1" ht="11.25" customHeight="1" x14ac:dyDescent="0.2">
      <c r="A546" s="144" t="s">
        <v>947</v>
      </c>
      <c r="B546" s="118">
        <v>33.6</v>
      </c>
      <c r="C546" s="107" t="s">
        <v>948</v>
      </c>
      <c r="D546" s="107" t="s">
        <v>949</v>
      </c>
      <c r="E546" s="110"/>
      <c r="F546" s="107"/>
      <c r="G546" s="110"/>
      <c r="H546" s="107"/>
      <c r="I546" s="107"/>
      <c r="J546" s="110"/>
      <c r="K546" s="113"/>
      <c r="L546" s="103"/>
      <c r="M546" s="103"/>
    </row>
    <row r="547" spans="1:13" s="105" customFormat="1" ht="11.25" customHeight="1" x14ac:dyDescent="0.2">
      <c r="A547" s="144" t="s">
        <v>950</v>
      </c>
      <c r="B547" s="118">
        <v>2.5</v>
      </c>
      <c r="C547" s="107" t="s">
        <v>951</v>
      </c>
      <c r="D547" s="107" t="s">
        <v>952</v>
      </c>
      <c r="E547" s="110"/>
      <c r="F547" s="107"/>
      <c r="G547" s="110"/>
      <c r="H547" s="107"/>
      <c r="I547" s="107"/>
      <c r="J547" s="110"/>
      <c r="K547" s="113"/>
      <c r="L547" s="103"/>
      <c r="M547" s="103"/>
    </row>
    <row r="548" spans="1:13" s="105" customFormat="1" ht="11.25" customHeight="1" x14ac:dyDescent="0.2">
      <c r="A548" s="142"/>
      <c r="B548" s="107"/>
      <c r="C548" s="107"/>
      <c r="D548" s="107"/>
      <c r="E548" s="112"/>
      <c r="F548" s="107"/>
      <c r="G548" s="110"/>
      <c r="H548" s="107"/>
      <c r="I548" s="107"/>
      <c r="J548" s="110"/>
      <c r="K548" s="113"/>
      <c r="L548" s="103"/>
      <c r="M548" s="103"/>
    </row>
    <row r="549" spans="1:13" s="105" customFormat="1" ht="11.25" hidden="1" customHeight="1" x14ac:dyDescent="0.2">
      <c r="A549" s="142"/>
      <c r="B549" s="107"/>
      <c r="C549" s="107"/>
      <c r="D549" s="107"/>
      <c r="E549" s="112"/>
      <c r="F549" s="107"/>
      <c r="G549" s="110"/>
      <c r="H549" s="107"/>
      <c r="I549" s="107"/>
      <c r="J549" s="110"/>
      <c r="K549" s="103"/>
      <c r="L549" s="103"/>
      <c r="M549" s="103"/>
    </row>
    <row r="550" spans="1:13" s="105" customFormat="1" ht="11.25" hidden="1" customHeight="1" x14ac:dyDescent="0.2">
      <c r="A550" s="142"/>
      <c r="B550" s="107"/>
      <c r="C550" s="107"/>
      <c r="D550" s="107"/>
      <c r="E550" s="112"/>
      <c r="F550" s="107"/>
      <c r="G550" s="110"/>
      <c r="H550" s="107"/>
      <c r="I550" s="107"/>
      <c r="J550" s="110"/>
      <c r="K550" s="103"/>
      <c r="L550" s="103"/>
      <c r="M550" s="103"/>
    </row>
    <row r="551" spans="1:13" s="105" customFormat="1" ht="11.25" hidden="1" customHeight="1" x14ac:dyDescent="0.2">
      <c r="A551" s="142"/>
      <c r="B551" s="107"/>
      <c r="C551" s="107"/>
      <c r="D551" s="107"/>
      <c r="E551" s="112"/>
      <c r="F551" s="107"/>
      <c r="G551" s="110"/>
      <c r="H551" s="107"/>
      <c r="I551" s="107"/>
      <c r="J551" s="110"/>
      <c r="K551" s="103"/>
      <c r="L551" s="103"/>
      <c r="M551" s="103"/>
    </row>
    <row r="552" spans="1:13" ht="11.25" customHeight="1" x14ac:dyDescent="0.15">
      <c r="A552" s="102" t="s">
        <v>729</v>
      </c>
      <c r="B552" s="350" t="s">
        <v>953</v>
      </c>
      <c r="C552" s="352"/>
      <c r="D552" s="352"/>
      <c r="E552" s="352"/>
      <c r="F552" s="352"/>
      <c r="G552" s="352"/>
      <c r="H552" s="352"/>
      <c r="I552" s="352"/>
      <c r="J552" s="352"/>
      <c r="K552" s="352"/>
      <c r="L552" s="352"/>
      <c r="M552" s="353"/>
    </row>
    <row r="553" spans="1:13" ht="11.25" customHeight="1" x14ac:dyDescent="0.15">
      <c r="A553" s="102" t="s">
        <v>730</v>
      </c>
      <c r="B553" s="350"/>
      <c r="C553" s="352"/>
      <c r="D553" s="352"/>
      <c r="E553" s="352"/>
      <c r="F553" s="352"/>
      <c r="G553" s="352"/>
      <c r="H553" s="352"/>
      <c r="I553" s="352"/>
      <c r="J553" s="352"/>
      <c r="K553" s="352"/>
      <c r="L553" s="352"/>
      <c r="M553" s="353"/>
    </row>
    <row r="554" spans="1:13" ht="11.25" hidden="1" customHeight="1" x14ac:dyDescent="0.15">
      <c r="A554" s="102" t="s">
        <v>731</v>
      </c>
      <c r="B554" s="350"/>
      <c r="C554" s="352"/>
      <c r="D554" s="352"/>
      <c r="E554" s="352"/>
      <c r="F554" s="352"/>
      <c r="G554" s="352"/>
      <c r="H554" s="352"/>
      <c r="I554" s="352"/>
      <c r="J554" s="352"/>
      <c r="K554" s="352"/>
      <c r="L554" s="352"/>
      <c r="M554" s="353"/>
    </row>
    <row r="555" spans="1:13" x14ac:dyDescent="0.15">
      <c r="B555" s="114"/>
      <c r="C555" s="114"/>
      <c r="D555" s="115"/>
      <c r="E555" s="114"/>
      <c r="F555" s="114"/>
      <c r="G555" s="116"/>
      <c r="H555" s="114"/>
      <c r="I555" s="114"/>
      <c r="J555" s="116"/>
    </row>
    <row r="556" spans="1:13" ht="11.25" customHeight="1" x14ac:dyDescent="0.15"/>
    <row r="557" spans="1:13" s="100" customFormat="1" ht="11.25" customHeight="1" x14ac:dyDescent="0.2">
      <c r="A557" s="130" t="s">
        <v>18</v>
      </c>
      <c r="B557" s="99" t="s">
        <v>708</v>
      </c>
      <c r="C557" s="357">
        <v>2010501001</v>
      </c>
      <c r="D557" s="358"/>
      <c r="E557" s="130" t="s">
        <v>709</v>
      </c>
      <c r="F557" s="359" t="s">
        <v>57</v>
      </c>
      <c r="G557" s="360"/>
      <c r="H557" s="361"/>
      <c r="I557" s="130" t="s">
        <v>711</v>
      </c>
      <c r="J557" s="362" t="s">
        <v>338</v>
      </c>
      <c r="K557" s="363"/>
      <c r="L557" s="363"/>
      <c r="M557" s="364"/>
    </row>
    <row r="558" spans="1:13" s="100" customFormat="1" ht="11.25" customHeight="1" x14ac:dyDescent="0.2">
      <c r="A558" s="98" t="s">
        <v>712</v>
      </c>
      <c r="B558" s="99" t="s">
        <v>708</v>
      </c>
      <c r="C558" s="357">
        <v>2010501002</v>
      </c>
      <c r="D558" s="358"/>
      <c r="E558" s="359" t="s">
        <v>954</v>
      </c>
      <c r="F558" s="360"/>
      <c r="G558" s="361"/>
      <c r="H558" s="98" t="s">
        <v>712</v>
      </c>
      <c r="I558" s="99"/>
      <c r="J558" s="357"/>
      <c r="K558" s="358"/>
      <c r="L558" s="365"/>
      <c r="M558" s="366"/>
    </row>
    <row r="559" spans="1:13" s="100" customFormat="1" ht="11.25" customHeight="1" x14ac:dyDescent="0.2">
      <c r="A559" s="130" t="s">
        <v>466</v>
      </c>
      <c r="B559" s="347" t="s">
        <v>774</v>
      </c>
      <c r="C559" s="348"/>
      <c r="D559" s="349"/>
      <c r="E559" s="347"/>
      <c r="F559" s="348"/>
      <c r="G559" s="348"/>
      <c r="H559" s="348"/>
      <c r="I559" s="348"/>
      <c r="J559" s="348"/>
      <c r="K559" s="347"/>
      <c r="L559" s="348"/>
      <c r="M559" s="349"/>
    </row>
    <row r="560" spans="1:13" ht="11.25" customHeight="1" x14ac:dyDescent="0.15">
      <c r="A560" s="130" t="s">
        <v>713</v>
      </c>
      <c r="B560" s="350" t="s">
        <v>844</v>
      </c>
      <c r="C560" s="351"/>
      <c r="D560" s="351"/>
      <c r="E560" s="351"/>
      <c r="F560" s="351"/>
      <c r="G560" s="351"/>
      <c r="H560" s="351"/>
      <c r="I560" s="131" t="s">
        <v>715</v>
      </c>
      <c r="J560" s="350" t="s">
        <v>716</v>
      </c>
      <c r="K560" s="352"/>
      <c r="L560" s="352"/>
      <c r="M560" s="353"/>
    </row>
    <row r="561" spans="1:13" s="105" customFormat="1" ht="11.25" customHeight="1" x14ac:dyDescent="0.2">
      <c r="A561" s="143" t="s">
        <v>717</v>
      </c>
      <c r="B561" s="104" t="s">
        <v>721</v>
      </c>
      <c r="C561" s="103"/>
      <c r="D561" s="119"/>
      <c r="E561" s="103"/>
      <c r="F561" s="103"/>
      <c r="G561" s="103"/>
      <c r="H561" s="103"/>
      <c r="I561" s="103"/>
      <c r="J561" s="103"/>
      <c r="K561" s="113"/>
      <c r="L561" s="103"/>
      <c r="M561" s="103"/>
    </row>
    <row r="562" spans="1:13" s="105" customFormat="1" ht="11.25" customHeight="1" x14ac:dyDescent="0.2">
      <c r="A562" s="144" t="s">
        <v>955</v>
      </c>
      <c r="B562" s="118">
        <v>12.5</v>
      </c>
      <c r="C562" s="107"/>
      <c r="D562" s="118"/>
      <c r="E562" s="110"/>
      <c r="F562" s="107"/>
      <c r="G562" s="110"/>
      <c r="H562" s="107"/>
      <c r="I562" s="107"/>
      <c r="J562" s="110"/>
      <c r="K562" s="119"/>
      <c r="L562" s="103"/>
      <c r="M562" s="103"/>
    </row>
    <row r="563" spans="1:13" s="105" customFormat="1" ht="11.25" customHeight="1" x14ac:dyDescent="0.2">
      <c r="A563" s="144" t="s">
        <v>956</v>
      </c>
      <c r="B563" s="118">
        <v>2.1</v>
      </c>
      <c r="C563" s="107"/>
      <c r="D563" s="118"/>
      <c r="E563" s="110"/>
      <c r="F563" s="107"/>
      <c r="G563" s="110"/>
      <c r="H563" s="107"/>
      <c r="I563" s="107"/>
      <c r="J563" s="110"/>
      <c r="K563" s="113"/>
      <c r="L563" s="103"/>
      <c r="M563" s="103"/>
    </row>
    <row r="564" spans="1:13" s="105" customFormat="1" ht="11.25" customHeight="1" x14ac:dyDescent="0.2">
      <c r="A564" s="144" t="s">
        <v>957</v>
      </c>
      <c r="B564" s="118">
        <v>1.1000000000000001</v>
      </c>
      <c r="C564" s="107"/>
      <c r="D564" s="118"/>
      <c r="E564" s="110"/>
      <c r="F564" s="107"/>
      <c r="G564" s="110"/>
      <c r="H564" s="107"/>
      <c r="I564" s="107"/>
      <c r="J564" s="110"/>
      <c r="K564" s="113"/>
      <c r="L564" s="103"/>
      <c r="M564" s="103"/>
    </row>
    <row r="565" spans="1:13" s="105" customFormat="1" ht="11.25" customHeight="1" x14ac:dyDescent="0.2">
      <c r="A565" s="144" t="s">
        <v>958</v>
      </c>
      <c r="B565" s="118">
        <v>0.2</v>
      </c>
      <c r="C565" s="107"/>
      <c r="D565" s="118"/>
      <c r="E565" s="110"/>
      <c r="F565" s="107"/>
      <c r="G565" s="110"/>
      <c r="H565" s="107"/>
      <c r="I565" s="107"/>
      <c r="J565" s="110"/>
      <c r="K565" s="119"/>
      <c r="L565" s="103"/>
      <c r="M565" s="103"/>
    </row>
    <row r="566" spans="1:13" s="105" customFormat="1" ht="11.25" customHeight="1" x14ac:dyDescent="0.2">
      <c r="A566" s="144" t="s">
        <v>959</v>
      </c>
      <c r="B566" s="118">
        <v>0.5</v>
      </c>
      <c r="C566" s="107"/>
      <c r="D566" s="118"/>
      <c r="E566" s="110"/>
      <c r="F566" s="107"/>
      <c r="G566" s="110"/>
      <c r="H566" s="107"/>
      <c r="I566" s="107"/>
      <c r="J566" s="110"/>
      <c r="K566" s="113"/>
      <c r="L566" s="103"/>
      <c r="M566" s="103"/>
    </row>
    <row r="567" spans="1:13" s="105" customFormat="1" ht="11.25" customHeight="1" x14ac:dyDescent="0.2">
      <c r="A567" s="144"/>
      <c r="B567" s="112"/>
      <c r="C567" s="107"/>
      <c r="D567" s="107"/>
      <c r="E567" s="110"/>
      <c r="F567" s="107"/>
      <c r="G567" s="110"/>
      <c r="H567" s="107"/>
      <c r="I567" s="107"/>
      <c r="J567" s="110"/>
      <c r="K567" s="113"/>
      <c r="L567" s="103"/>
      <c r="M567" s="103"/>
    </row>
    <row r="568" spans="1:13" s="105" customFormat="1" ht="11.25" hidden="1" customHeight="1" x14ac:dyDescent="0.2">
      <c r="A568" s="144"/>
      <c r="B568" s="112"/>
      <c r="C568" s="107"/>
      <c r="D568" s="107"/>
      <c r="E568" s="110"/>
      <c r="F568" s="107"/>
      <c r="G568" s="110"/>
      <c r="H568" s="107"/>
      <c r="I568" s="107"/>
      <c r="J568" s="110"/>
      <c r="K568" s="113"/>
      <c r="L568" s="103"/>
      <c r="M568" s="103"/>
    </row>
    <row r="569" spans="1:13" s="105" customFormat="1" ht="11.25" hidden="1" customHeight="1" x14ac:dyDescent="0.2">
      <c r="A569" s="144"/>
      <c r="B569" s="112"/>
      <c r="C569" s="107"/>
      <c r="D569" s="118"/>
      <c r="E569" s="110"/>
      <c r="F569" s="107"/>
      <c r="G569" s="110"/>
      <c r="H569" s="107"/>
      <c r="I569" s="107"/>
      <c r="J569" s="110"/>
      <c r="K569" s="113"/>
      <c r="L569" s="103"/>
      <c r="M569" s="103"/>
    </row>
    <row r="570" spans="1:13" s="105" customFormat="1" ht="11.25" hidden="1" customHeight="1" x14ac:dyDescent="0.2">
      <c r="A570" s="144"/>
      <c r="B570" s="112"/>
      <c r="C570" s="107"/>
      <c r="D570" s="107"/>
      <c r="E570" s="110"/>
      <c r="F570" s="107"/>
      <c r="G570" s="110"/>
      <c r="H570" s="107"/>
      <c r="I570" s="107"/>
      <c r="J570" s="110"/>
      <c r="K570" s="113"/>
      <c r="L570" s="103"/>
      <c r="M570" s="103"/>
    </row>
    <row r="571" spans="1:13" s="105" customFormat="1" ht="11.25" hidden="1" customHeight="1" x14ac:dyDescent="0.2">
      <c r="A571" s="144"/>
      <c r="B571" s="112"/>
      <c r="C571" s="107"/>
      <c r="D571" s="107"/>
      <c r="E571" s="110"/>
      <c r="F571" s="107"/>
      <c r="G571" s="110"/>
      <c r="H571" s="107"/>
      <c r="I571" s="107"/>
      <c r="J571" s="110"/>
      <c r="K571" s="113"/>
      <c r="L571" s="103"/>
      <c r="M571" s="103"/>
    </row>
    <row r="572" spans="1:13" s="105" customFormat="1" ht="11.25" hidden="1" customHeight="1" x14ac:dyDescent="0.2">
      <c r="A572" s="144"/>
      <c r="B572" s="147"/>
      <c r="C572" s="107"/>
      <c r="D572" s="107"/>
      <c r="E572" s="110"/>
      <c r="F572" s="107"/>
      <c r="G572" s="110"/>
      <c r="H572" s="107"/>
      <c r="I572" s="107"/>
      <c r="J572" s="110"/>
      <c r="K572" s="113"/>
      <c r="L572" s="103"/>
      <c r="M572" s="103"/>
    </row>
    <row r="573" spans="1:13" s="105" customFormat="1" ht="11.25" hidden="1" customHeight="1" x14ac:dyDescent="0.2">
      <c r="A573" s="142"/>
      <c r="B573" s="107"/>
      <c r="C573" s="107"/>
      <c r="D573" s="107"/>
      <c r="E573" s="112"/>
      <c r="F573" s="107"/>
      <c r="G573" s="110"/>
      <c r="H573" s="107"/>
      <c r="I573" s="107"/>
      <c r="J573" s="110"/>
      <c r="K573" s="113"/>
      <c r="L573" s="103"/>
      <c r="M573" s="103"/>
    </row>
    <row r="574" spans="1:13" ht="11.25" customHeight="1" x14ac:dyDescent="0.15">
      <c r="A574" s="102" t="s">
        <v>729</v>
      </c>
      <c r="B574" s="350" t="s">
        <v>890</v>
      </c>
      <c r="C574" s="352"/>
      <c r="D574" s="352"/>
      <c r="E574" s="352"/>
      <c r="F574" s="352"/>
      <c r="G574" s="352"/>
      <c r="H574" s="352"/>
      <c r="I574" s="352"/>
      <c r="J574" s="352"/>
      <c r="K574" s="352"/>
      <c r="L574" s="352"/>
      <c r="M574" s="353"/>
    </row>
    <row r="575" spans="1:13" ht="11.25" customHeight="1" x14ac:dyDescent="0.15">
      <c r="A575" s="102" t="s">
        <v>730</v>
      </c>
      <c r="B575" s="350" t="s">
        <v>891</v>
      </c>
      <c r="C575" s="352"/>
      <c r="D575" s="352"/>
      <c r="E575" s="352"/>
      <c r="F575" s="352"/>
      <c r="G575" s="352"/>
      <c r="H575" s="352"/>
      <c r="I575" s="352"/>
      <c r="J575" s="352"/>
      <c r="K575" s="352"/>
      <c r="L575" s="352"/>
      <c r="M575" s="353"/>
    </row>
    <row r="576" spans="1:13" ht="11.25" customHeight="1" x14ac:dyDescent="0.15">
      <c r="A576" s="102" t="s">
        <v>731</v>
      </c>
      <c r="B576" s="350"/>
      <c r="C576" s="352"/>
      <c r="D576" s="352"/>
      <c r="E576" s="352"/>
      <c r="F576" s="352"/>
      <c r="G576" s="352"/>
      <c r="H576" s="352"/>
      <c r="I576" s="352"/>
      <c r="J576" s="352"/>
      <c r="K576" s="352"/>
      <c r="L576" s="352"/>
      <c r="M576" s="353"/>
    </row>
    <row r="577" spans="1:13" x14ac:dyDescent="0.15">
      <c r="B577" s="114"/>
      <c r="C577" s="114"/>
      <c r="D577" s="115"/>
      <c r="E577" s="114"/>
      <c r="F577" s="114"/>
      <c r="G577" s="116"/>
      <c r="H577" s="114"/>
      <c r="I577" s="114"/>
      <c r="J577" s="116"/>
    </row>
    <row r="578" spans="1:13" ht="11.25" customHeight="1" x14ac:dyDescent="0.15"/>
    <row r="579" spans="1:13" s="100" customFormat="1" ht="11.25" customHeight="1" x14ac:dyDescent="0.2">
      <c r="A579" s="130" t="s">
        <v>18</v>
      </c>
      <c r="B579" s="99" t="s">
        <v>708</v>
      </c>
      <c r="C579" s="357">
        <v>2010601001</v>
      </c>
      <c r="D579" s="358"/>
      <c r="E579" s="130" t="s">
        <v>709</v>
      </c>
      <c r="F579" s="359" t="s">
        <v>960</v>
      </c>
      <c r="G579" s="360"/>
      <c r="H579" s="361"/>
      <c r="I579" s="130" t="s">
        <v>711</v>
      </c>
      <c r="J579" s="362"/>
      <c r="K579" s="363"/>
      <c r="L579" s="363"/>
      <c r="M579" s="364"/>
    </row>
    <row r="580" spans="1:13" s="100" customFormat="1" ht="11.25" customHeight="1" x14ac:dyDescent="0.2">
      <c r="A580" s="98" t="s">
        <v>712</v>
      </c>
      <c r="B580" s="99"/>
      <c r="C580" s="357"/>
      <c r="D580" s="358"/>
      <c r="E580" s="359"/>
      <c r="F580" s="360"/>
      <c r="G580" s="361"/>
      <c r="H580" s="98" t="s">
        <v>712</v>
      </c>
      <c r="I580" s="99"/>
      <c r="J580" s="357"/>
      <c r="K580" s="358"/>
      <c r="L580" s="365"/>
      <c r="M580" s="366"/>
    </row>
    <row r="581" spans="1:13" s="100" customFormat="1" ht="11.25" customHeight="1" x14ac:dyDescent="0.2">
      <c r="A581" s="130" t="s">
        <v>466</v>
      </c>
      <c r="B581" s="347" t="s">
        <v>774</v>
      </c>
      <c r="C581" s="348"/>
      <c r="D581" s="349"/>
      <c r="E581" s="370" t="s">
        <v>1792</v>
      </c>
      <c r="F581" s="348"/>
      <c r="G581" s="348"/>
      <c r="H581" s="348"/>
      <c r="I581" s="348"/>
      <c r="J581" s="348"/>
      <c r="K581" s="347"/>
      <c r="L581" s="348"/>
      <c r="M581" s="349"/>
    </row>
    <row r="582" spans="1:13" ht="11.25" customHeight="1" x14ac:dyDescent="0.15">
      <c r="A582" s="130" t="s">
        <v>713</v>
      </c>
      <c r="B582" s="350" t="s">
        <v>714</v>
      </c>
      <c r="C582" s="351"/>
      <c r="D582" s="351"/>
      <c r="E582" s="351"/>
      <c r="F582" s="351"/>
      <c r="G582" s="351"/>
      <c r="H582" s="351"/>
      <c r="I582" s="131" t="s">
        <v>715</v>
      </c>
      <c r="J582" s="350" t="s">
        <v>716</v>
      </c>
      <c r="K582" s="352"/>
      <c r="L582" s="352"/>
      <c r="M582" s="353"/>
    </row>
    <row r="583" spans="1:13" s="105" customFormat="1" ht="11.25" customHeight="1" x14ac:dyDescent="0.2">
      <c r="A583" s="143" t="s">
        <v>717</v>
      </c>
      <c r="B583" s="103" t="s">
        <v>961</v>
      </c>
      <c r="C583" s="103" t="s">
        <v>962</v>
      </c>
      <c r="D583" s="103" t="s">
        <v>963</v>
      </c>
      <c r="E583" s="104" t="s">
        <v>721</v>
      </c>
      <c r="F583" s="103" t="s">
        <v>927</v>
      </c>
      <c r="G583" s="103" t="s">
        <v>964</v>
      </c>
      <c r="H583" s="103"/>
      <c r="I583" s="103"/>
      <c r="J583" s="103"/>
      <c r="K583" s="113"/>
      <c r="L583" s="103"/>
      <c r="M583" s="103"/>
    </row>
    <row r="584" spans="1:13" s="105" customFormat="1" ht="11.25" customHeight="1" x14ac:dyDescent="0.2">
      <c r="A584" s="144" t="s">
        <v>965</v>
      </c>
      <c r="B584" s="151" t="s">
        <v>966</v>
      </c>
      <c r="C584" s="151"/>
      <c r="D584" s="152">
        <v>104</v>
      </c>
      <c r="E584" s="118">
        <v>0.3</v>
      </c>
      <c r="F584" s="153" t="s">
        <v>288</v>
      </c>
      <c r="G584" s="119" t="s">
        <v>967</v>
      </c>
      <c r="H584" s="110"/>
      <c r="I584" s="107"/>
      <c r="J584" s="110"/>
      <c r="K584" s="119"/>
      <c r="L584" s="103"/>
      <c r="M584" s="103"/>
    </row>
    <row r="585" spans="1:13" s="105" customFormat="1" ht="11.25" customHeight="1" x14ac:dyDescent="0.2">
      <c r="A585" s="144" t="s">
        <v>968</v>
      </c>
      <c r="B585" s="151" t="s">
        <v>969</v>
      </c>
      <c r="C585" s="151"/>
      <c r="D585" s="152">
        <v>122</v>
      </c>
      <c r="E585" s="118">
        <v>0.4</v>
      </c>
      <c r="F585" s="107" t="s">
        <v>288</v>
      </c>
      <c r="G585" s="107" t="s">
        <v>970</v>
      </c>
      <c r="H585" s="110"/>
      <c r="I585" s="107"/>
      <c r="J585" s="110"/>
      <c r="K585" s="113"/>
      <c r="L585" s="103"/>
      <c r="M585" s="103"/>
    </row>
    <row r="586" spans="1:13" s="105" customFormat="1" ht="11.25" customHeight="1" x14ac:dyDescent="0.2">
      <c r="A586" s="144" t="s">
        <v>971</v>
      </c>
      <c r="B586" s="151" t="s">
        <v>972</v>
      </c>
      <c r="C586" s="151"/>
      <c r="D586" s="152">
        <v>63.7</v>
      </c>
      <c r="E586" s="118">
        <v>0.25</v>
      </c>
      <c r="F586" s="107" t="s">
        <v>288</v>
      </c>
      <c r="G586" s="107" t="s">
        <v>973</v>
      </c>
      <c r="H586" s="110"/>
      <c r="I586" s="107"/>
      <c r="J586" s="110"/>
      <c r="K586" s="113"/>
      <c r="L586" s="103"/>
      <c r="M586" s="103"/>
    </row>
    <row r="587" spans="1:13" s="105" customFormat="1" ht="11.25" customHeight="1" x14ac:dyDescent="0.2">
      <c r="A587" s="144"/>
      <c r="B587" s="151"/>
      <c r="C587" s="151"/>
      <c r="D587" s="151"/>
      <c r="E587" s="112"/>
      <c r="F587" s="107"/>
      <c r="G587" s="107"/>
      <c r="H587" s="107"/>
      <c r="I587" s="107"/>
      <c r="J587" s="110"/>
      <c r="K587" s="113"/>
      <c r="L587" s="103"/>
      <c r="M587" s="103"/>
    </row>
    <row r="588" spans="1:13" s="105" customFormat="1" ht="11.25" hidden="1" customHeight="1" x14ac:dyDescent="0.2">
      <c r="A588" s="144"/>
      <c r="B588" s="151"/>
      <c r="C588" s="151"/>
      <c r="D588" s="151"/>
      <c r="E588" s="112"/>
      <c r="F588" s="107"/>
      <c r="G588" s="107"/>
      <c r="H588" s="107"/>
      <c r="I588" s="107"/>
      <c r="J588" s="110"/>
      <c r="K588" s="113"/>
      <c r="L588" s="103"/>
      <c r="M588" s="103"/>
    </row>
    <row r="589" spans="1:13" s="105" customFormat="1" ht="11.25" hidden="1" customHeight="1" x14ac:dyDescent="0.2">
      <c r="A589" s="144"/>
      <c r="B589" s="151"/>
      <c r="C589" s="151"/>
      <c r="D589" s="151"/>
      <c r="E589" s="112"/>
      <c r="F589" s="107"/>
      <c r="G589" s="107"/>
      <c r="H589" s="110"/>
      <c r="I589" s="107"/>
      <c r="J589" s="110"/>
      <c r="K589" s="113"/>
      <c r="L589" s="103"/>
      <c r="M589" s="103"/>
    </row>
    <row r="590" spans="1:13" s="105" customFormat="1" ht="11.25" hidden="1" customHeight="1" x14ac:dyDescent="0.2">
      <c r="A590" s="144"/>
      <c r="B590" s="154"/>
      <c r="C590" s="151"/>
      <c r="D590" s="154"/>
      <c r="E590" s="110"/>
      <c r="F590" s="107"/>
      <c r="G590" s="110"/>
      <c r="H590" s="107"/>
      <c r="I590" s="107"/>
      <c r="J590" s="110"/>
      <c r="K590" s="113"/>
      <c r="L590" s="103"/>
      <c r="M590" s="103"/>
    </row>
    <row r="591" spans="1:13" s="105" customFormat="1" ht="11.25" hidden="1" customHeight="1" x14ac:dyDescent="0.2">
      <c r="A591" s="144"/>
      <c r="B591" s="112"/>
      <c r="C591" s="107"/>
      <c r="D591" s="107"/>
      <c r="E591" s="110"/>
      <c r="F591" s="107"/>
      <c r="G591" s="110"/>
      <c r="H591" s="107"/>
      <c r="I591" s="107"/>
      <c r="J591" s="110"/>
      <c r="K591" s="113"/>
      <c r="L591" s="103"/>
      <c r="M591" s="103"/>
    </row>
    <row r="592" spans="1:13" s="105" customFormat="1" ht="11.25" hidden="1" customHeight="1" x14ac:dyDescent="0.2">
      <c r="A592" s="144"/>
      <c r="B592" s="112"/>
      <c r="C592" s="107"/>
      <c r="D592" s="107"/>
      <c r="E592" s="110"/>
      <c r="F592" s="107"/>
      <c r="G592" s="110"/>
      <c r="H592" s="107"/>
      <c r="I592" s="107"/>
      <c r="J592" s="110"/>
      <c r="K592" s="113"/>
      <c r="L592" s="103"/>
      <c r="M592" s="103"/>
    </row>
    <row r="593" spans="1:13" s="105" customFormat="1" ht="11.25" hidden="1" customHeight="1" x14ac:dyDescent="0.2">
      <c r="A593" s="144"/>
      <c r="B593" s="147"/>
      <c r="C593" s="107"/>
      <c r="D593" s="107"/>
      <c r="E593" s="110"/>
      <c r="F593" s="107"/>
      <c r="G593" s="110"/>
      <c r="H593" s="107"/>
      <c r="I593" s="107"/>
      <c r="J593" s="110"/>
      <c r="K593" s="113"/>
      <c r="L593" s="103"/>
      <c r="M593" s="103"/>
    </row>
    <row r="594" spans="1:13" s="105" customFormat="1" ht="11.25" hidden="1" customHeight="1" x14ac:dyDescent="0.2">
      <c r="A594" s="142"/>
      <c r="B594" s="107"/>
      <c r="C594" s="107"/>
      <c r="D594" s="107"/>
      <c r="E594" s="112"/>
      <c r="F594" s="107"/>
      <c r="G594" s="110"/>
      <c r="H594" s="107"/>
      <c r="I594" s="107"/>
      <c r="J594" s="110"/>
      <c r="K594" s="113"/>
      <c r="L594" s="103"/>
      <c r="M594" s="103"/>
    </row>
    <row r="595" spans="1:13" s="105" customFormat="1" ht="11.25" hidden="1" customHeight="1" x14ac:dyDescent="0.2">
      <c r="A595" s="142"/>
      <c r="B595" s="107"/>
      <c r="C595" s="107"/>
      <c r="D595" s="107"/>
      <c r="E595" s="112"/>
      <c r="F595" s="107"/>
      <c r="G595" s="110"/>
      <c r="H595" s="107"/>
      <c r="I595" s="107"/>
      <c r="J595" s="110"/>
      <c r="K595" s="113"/>
      <c r="L595" s="103"/>
      <c r="M595" s="103"/>
    </row>
    <row r="596" spans="1:13" s="105" customFormat="1" ht="11.25" hidden="1" customHeight="1" x14ac:dyDescent="0.2">
      <c r="A596" s="142"/>
      <c r="B596" s="107"/>
      <c r="C596" s="107"/>
      <c r="D596" s="107"/>
      <c r="E596" s="112"/>
      <c r="F596" s="107"/>
      <c r="G596" s="110"/>
      <c r="H596" s="107"/>
      <c r="I596" s="107"/>
      <c r="J596" s="110"/>
      <c r="K596" s="113"/>
      <c r="L596" s="103"/>
      <c r="M596" s="103"/>
    </row>
    <row r="597" spans="1:13" ht="11.25" customHeight="1" x14ac:dyDescent="0.15">
      <c r="A597" s="102" t="s">
        <v>729</v>
      </c>
      <c r="B597" s="350" t="s">
        <v>974</v>
      </c>
      <c r="C597" s="352"/>
      <c r="D597" s="352"/>
      <c r="E597" s="352"/>
      <c r="F597" s="352"/>
      <c r="G597" s="352"/>
      <c r="H597" s="352"/>
      <c r="I597" s="352"/>
      <c r="J597" s="352"/>
      <c r="K597" s="352"/>
      <c r="L597" s="352"/>
      <c r="M597" s="353"/>
    </row>
    <row r="598" spans="1:13" ht="11.25" customHeight="1" x14ac:dyDescent="0.15">
      <c r="A598" s="102" t="s">
        <v>730</v>
      </c>
      <c r="B598" s="350"/>
      <c r="C598" s="352"/>
      <c r="D598" s="352"/>
      <c r="E598" s="352"/>
      <c r="F598" s="352"/>
      <c r="G598" s="352"/>
      <c r="H598" s="352"/>
      <c r="I598" s="352"/>
      <c r="J598" s="352"/>
      <c r="K598" s="352"/>
      <c r="L598" s="352"/>
      <c r="M598" s="353"/>
    </row>
    <row r="599" spans="1:13" ht="11.25" customHeight="1" x14ac:dyDescent="0.15">
      <c r="A599" s="102" t="s">
        <v>731</v>
      </c>
      <c r="B599" s="350"/>
      <c r="C599" s="352"/>
      <c r="D599" s="352"/>
      <c r="E599" s="352"/>
      <c r="F599" s="352"/>
      <c r="G599" s="352"/>
      <c r="H599" s="352"/>
      <c r="I599" s="352"/>
      <c r="J599" s="352"/>
      <c r="K599" s="352"/>
      <c r="L599" s="352"/>
      <c r="M599" s="353"/>
    </row>
    <row r="600" spans="1:13" x14ac:dyDescent="0.15">
      <c r="B600" s="114"/>
      <c r="C600" s="114"/>
      <c r="D600" s="115"/>
      <c r="E600" s="114"/>
      <c r="F600" s="114"/>
      <c r="G600" s="116"/>
      <c r="H600" s="114"/>
      <c r="I600" s="114"/>
      <c r="J600" s="116"/>
    </row>
    <row r="601" spans="1:13" ht="11.25" customHeight="1" x14ac:dyDescent="0.15"/>
    <row r="602" spans="1:13" s="100" customFormat="1" ht="11.25" customHeight="1" x14ac:dyDescent="0.2">
      <c r="A602" s="130" t="s">
        <v>18</v>
      </c>
      <c r="B602" s="99" t="s">
        <v>708</v>
      </c>
      <c r="C602" s="357">
        <v>2010603001</v>
      </c>
      <c r="D602" s="358"/>
      <c r="E602" s="130" t="s">
        <v>709</v>
      </c>
      <c r="F602" s="359" t="s">
        <v>975</v>
      </c>
      <c r="G602" s="360"/>
      <c r="H602" s="361"/>
      <c r="I602" s="130" t="s">
        <v>711</v>
      </c>
      <c r="J602" s="362"/>
      <c r="K602" s="363"/>
      <c r="L602" s="363"/>
      <c r="M602" s="364"/>
    </row>
    <row r="603" spans="1:13" s="100" customFormat="1" ht="11.25" customHeight="1" x14ac:dyDescent="0.2">
      <c r="A603" s="98" t="s">
        <v>712</v>
      </c>
      <c r="B603" s="99"/>
      <c r="C603" s="357"/>
      <c r="D603" s="358"/>
      <c r="E603" s="359"/>
      <c r="F603" s="360"/>
      <c r="G603" s="361"/>
      <c r="H603" s="98" t="s">
        <v>712</v>
      </c>
      <c r="I603" s="99"/>
      <c r="J603" s="357"/>
      <c r="K603" s="358"/>
      <c r="L603" s="365"/>
      <c r="M603" s="366"/>
    </row>
    <row r="604" spans="1:13" s="100" customFormat="1" ht="11.25" customHeight="1" x14ac:dyDescent="0.2">
      <c r="A604" s="130" t="s">
        <v>466</v>
      </c>
      <c r="B604" s="347" t="s">
        <v>774</v>
      </c>
      <c r="C604" s="348"/>
      <c r="D604" s="349"/>
      <c r="E604" s="370" t="s">
        <v>1792</v>
      </c>
      <c r="F604" s="348"/>
      <c r="G604" s="348"/>
      <c r="H604" s="348"/>
      <c r="I604" s="348"/>
      <c r="J604" s="348"/>
      <c r="K604" s="347"/>
      <c r="L604" s="348"/>
      <c r="M604" s="349"/>
    </row>
    <row r="605" spans="1:13" ht="11.25" customHeight="1" x14ac:dyDescent="0.15">
      <c r="A605" s="130" t="s">
        <v>713</v>
      </c>
      <c r="B605" s="350" t="s">
        <v>714</v>
      </c>
      <c r="C605" s="351"/>
      <c r="D605" s="351"/>
      <c r="E605" s="351"/>
      <c r="F605" s="351"/>
      <c r="G605" s="351"/>
      <c r="H605" s="351"/>
      <c r="I605" s="131" t="s">
        <v>715</v>
      </c>
      <c r="J605" s="350" t="s">
        <v>716</v>
      </c>
      <c r="K605" s="352"/>
      <c r="L605" s="352"/>
      <c r="M605" s="353"/>
    </row>
    <row r="606" spans="1:13" s="105" customFormat="1" ht="11.25" customHeight="1" x14ac:dyDescent="0.2">
      <c r="A606" s="143" t="s">
        <v>717</v>
      </c>
      <c r="B606" s="103" t="s">
        <v>961</v>
      </c>
      <c r="C606" s="103" t="s">
        <v>962</v>
      </c>
      <c r="D606" s="103" t="s">
        <v>963</v>
      </c>
      <c r="E606" s="104" t="s">
        <v>721</v>
      </c>
      <c r="F606" s="103" t="s">
        <v>927</v>
      </c>
      <c r="G606" s="103" t="s">
        <v>964</v>
      </c>
      <c r="H606" s="103"/>
      <c r="I606" s="103"/>
      <c r="J606" s="103"/>
      <c r="K606" s="113"/>
      <c r="L606" s="103"/>
      <c r="M606" s="103"/>
    </row>
    <row r="607" spans="1:13" s="105" customFormat="1" ht="11.25" customHeight="1" x14ac:dyDescent="0.2">
      <c r="A607" s="144" t="s">
        <v>976</v>
      </c>
      <c r="B607" s="155">
        <v>550</v>
      </c>
      <c r="C607" s="155">
        <v>150</v>
      </c>
      <c r="D607" s="155">
        <v>1260</v>
      </c>
      <c r="E607" s="118">
        <v>40</v>
      </c>
      <c r="F607" s="107"/>
      <c r="G607" s="107" t="s">
        <v>977</v>
      </c>
      <c r="H607" s="107" t="s">
        <v>978</v>
      </c>
      <c r="I607" s="107"/>
      <c r="J607" s="110"/>
      <c r="K607" s="113"/>
      <c r="L607" s="103"/>
      <c r="M607" s="103"/>
    </row>
    <row r="608" spans="1:13" s="105" customFormat="1" ht="11.25" customHeight="1" x14ac:dyDescent="0.2">
      <c r="A608" s="144" t="s">
        <v>979</v>
      </c>
      <c r="B608" s="155">
        <v>700</v>
      </c>
      <c r="C608" s="155">
        <v>450</v>
      </c>
      <c r="D608" s="155">
        <v>2000</v>
      </c>
      <c r="E608" s="118">
        <v>170</v>
      </c>
      <c r="F608" s="107"/>
      <c r="G608" s="107" t="s">
        <v>980</v>
      </c>
      <c r="H608" s="107" t="s">
        <v>981</v>
      </c>
      <c r="I608" s="107"/>
      <c r="J608" s="110"/>
      <c r="K608" s="113"/>
      <c r="L608" s="103"/>
      <c r="M608" s="103"/>
    </row>
    <row r="609" spans="1:13" s="105" customFormat="1" ht="11.25" customHeight="1" x14ac:dyDescent="0.2">
      <c r="A609" s="144" t="s">
        <v>982</v>
      </c>
      <c r="B609" s="155">
        <v>600</v>
      </c>
      <c r="C609" s="155">
        <v>150</v>
      </c>
      <c r="D609" s="155">
        <v>1300</v>
      </c>
      <c r="E609" s="118">
        <v>7</v>
      </c>
      <c r="F609" s="107" t="s">
        <v>983</v>
      </c>
      <c r="G609" s="107" t="s">
        <v>984</v>
      </c>
      <c r="H609" s="110"/>
      <c r="I609" s="107"/>
      <c r="J609" s="110"/>
      <c r="K609" s="113"/>
      <c r="L609" s="103"/>
      <c r="M609" s="103"/>
    </row>
    <row r="610" spans="1:13" s="105" customFormat="1" ht="11.25" customHeight="1" x14ac:dyDescent="0.2">
      <c r="A610" s="144"/>
      <c r="B610" s="151"/>
      <c r="C610" s="151"/>
      <c r="D610" s="151"/>
      <c r="E610" s="112"/>
      <c r="F610" s="153"/>
      <c r="G610" s="119"/>
      <c r="H610" s="110"/>
      <c r="I610" s="107"/>
      <c r="J610" s="110"/>
      <c r="K610" s="119"/>
      <c r="L610" s="103"/>
      <c r="M610" s="103"/>
    </row>
    <row r="611" spans="1:13" s="105" customFormat="1" ht="11.25" hidden="1" customHeight="1" x14ac:dyDescent="0.2">
      <c r="A611" s="144"/>
      <c r="B611" s="151"/>
      <c r="C611" s="151"/>
      <c r="D611" s="151"/>
      <c r="E611" s="112"/>
      <c r="F611" s="107"/>
      <c r="G611" s="107"/>
      <c r="H611" s="110"/>
      <c r="I611" s="107"/>
      <c r="J611" s="110"/>
      <c r="K611" s="113"/>
      <c r="L611" s="103"/>
      <c r="M611" s="103"/>
    </row>
    <row r="612" spans="1:13" s="105" customFormat="1" ht="11.25" hidden="1" customHeight="1" x14ac:dyDescent="0.2">
      <c r="A612" s="144"/>
      <c r="B612" s="151"/>
      <c r="C612" s="151"/>
      <c r="D612" s="151"/>
      <c r="E612" s="112"/>
      <c r="F612" s="107"/>
      <c r="G612" s="107"/>
      <c r="H612" s="110"/>
      <c r="I612" s="107"/>
      <c r="J612" s="110"/>
      <c r="K612" s="113"/>
      <c r="L612" s="103"/>
      <c r="M612" s="103"/>
    </row>
    <row r="613" spans="1:13" s="105" customFormat="1" ht="11.25" hidden="1" customHeight="1" x14ac:dyDescent="0.2">
      <c r="A613" s="144"/>
      <c r="B613" s="154"/>
      <c r="C613" s="151"/>
      <c r="D613" s="154"/>
      <c r="E613" s="110"/>
      <c r="F613" s="107"/>
      <c r="G613" s="110"/>
      <c r="H613" s="107"/>
      <c r="I613" s="107"/>
      <c r="J613" s="110"/>
      <c r="K613" s="113"/>
      <c r="L613" s="103"/>
      <c r="M613" s="103"/>
    </row>
    <row r="614" spans="1:13" s="105" customFormat="1" ht="11.25" hidden="1" customHeight="1" x14ac:dyDescent="0.2">
      <c r="A614" s="144"/>
      <c r="B614" s="112"/>
      <c r="C614" s="107"/>
      <c r="D614" s="107"/>
      <c r="E614" s="110"/>
      <c r="F614" s="107"/>
      <c r="G614" s="110"/>
      <c r="H614" s="107"/>
      <c r="I614" s="107"/>
      <c r="J614" s="110"/>
      <c r="K614" s="113"/>
      <c r="L614" s="103"/>
      <c r="M614" s="103"/>
    </row>
    <row r="615" spans="1:13" s="105" customFormat="1" ht="11.25" hidden="1" customHeight="1" x14ac:dyDescent="0.2">
      <c r="A615" s="144"/>
      <c r="B615" s="112"/>
      <c r="C615" s="107"/>
      <c r="D615" s="107"/>
      <c r="E615" s="110"/>
      <c r="F615" s="107"/>
      <c r="G615" s="110"/>
      <c r="H615" s="107"/>
      <c r="I615" s="107"/>
      <c r="J615" s="110"/>
      <c r="K615" s="113"/>
      <c r="L615" s="103"/>
      <c r="M615" s="103"/>
    </row>
    <row r="616" spans="1:13" s="105" customFormat="1" ht="11.25" hidden="1" customHeight="1" x14ac:dyDescent="0.2">
      <c r="A616" s="144"/>
      <c r="B616" s="147"/>
      <c r="C616" s="107"/>
      <c r="D616" s="107"/>
      <c r="E616" s="110"/>
      <c r="F616" s="107"/>
      <c r="G616" s="110"/>
      <c r="H616" s="107"/>
      <c r="I616" s="107"/>
      <c r="J616" s="110"/>
      <c r="K616" s="113"/>
      <c r="L616" s="103"/>
      <c r="M616" s="103"/>
    </row>
    <row r="617" spans="1:13" s="105" customFormat="1" ht="11.25" hidden="1" customHeight="1" x14ac:dyDescent="0.2">
      <c r="A617" s="142"/>
      <c r="B617" s="107"/>
      <c r="C617" s="107"/>
      <c r="D617" s="107"/>
      <c r="E617" s="112"/>
      <c r="F617" s="107"/>
      <c r="G617" s="110"/>
      <c r="H617" s="107"/>
      <c r="I617" s="107"/>
      <c r="J617" s="110"/>
      <c r="K617" s="113"/>
      <c r="L617" s="103"/>
      <c r="M617" s="103"/>
    </row>
    <row r="618" spans="1:13" s="105" customFormat="1" ht="11.25" hidden="1" customHeight="1" x14ac:dyDescent="0.2">
      <c r="A618" s="142"/>
      <c r="B618" s="107"/>
      <c r="C618" s="107"/>
      <c r="D618" s="107"/>
      <c r="E618" s="112"/>
      <c r="F618" s="107"/>
      <c r="G618" s="110"/>
      <c r="H618" s="107"/>
      <c r="I618" s="107"/>
      <c r="J618" s="110"/>
      <c r="K618" s="113"/>
      <c r="L618" s="103"/>
      <c r="M618" s="103"/>
    </row>
    <row r="619" spans="1:13" s="105" customFormat="1" ht="11.25" hidden="1" customHeight="1" x14ac:dyDescent="0.2">
      <c r="A619" s="142"/>
      <c r="B619" s="107"/>
      <c r="C619" s="107"/>
      <c r="D619" s="107"/>
      <c r="E619" s="112"/>
      <c r="F619" s="107"/>
      <c r="G619" s="110"/>
      <c r="H619" s="107"/>
      <c r="I619" s="107"/>
      <c r="J619" s="110"/>
      <c r="K619" s="113"/>
      <c r="L619" s="103"/>
      <c r="M619" s="103"/>
    </row>
    <row r="620" spans="1:13" ht="11.25" customHeight="1" x14ac:dyDescent="0.15">
      <c r="A620" s="102" t="s">
        <v>729</v>
      </c>
      <c r="B620" s="350" t="s">
        <v>985</v>
      </c>
      <c r="C620" s="352"/>
      <c r="D620" s="352"/>
      <c r="E620" s="352"/>
      <c r="F620" s="352"/>
      <c r="G620" s="352"/>
      <c r="H620" s="352"/>
      <c r="I620" s="352"/>
      <c r="J620" s="352"/>
      <c r="K620" s="352"/>
      <c r="L620" s="352"/>
      <c r="M620" s="353"/>
    </row>
    <row r="621" spans="1:13" ht="11.25" customHeight="1" x14ac:dyDescent="0.15">
      <c r="A621" s="102" t="s">
        <v>730</v>
      </c>
      <c r="B621" s="350"/>
      <c r="C621" s="352"/>
      <c r="D621" s="352"/>
      <c r="E621" s="352"/>
      <c r="F621" s="352"/>
      <c r="G621" s="352"/>
      <c r="H621" s="352"/>
      <c r="I621" s="352"/>
      <c r="J621" s="352"/>
      <c r="K621" s="352"/>
      <c r="L621" s="352"/>
      <c r="M621" s="353"/>
    </row>
    <row r="622" spans="1:13" ht="11.25" customHeight="1" x14ac:dyDescent="0.15">
      <c r="A622" s="102" t="s">
        <v>731</v>
      </c>
      <c r="B622" s="350"/>
      <c r="C622" s="352"/>
      <c r="D622" s="352"/>
      <c r="E622" s="352"/>
      <c r="F622" s="352"/>
      <c r="G622" s="352"/>
      <c r="H622" s="352"/>
      <c r="I622" s="352"/>
      <c r="J622" s="352"/>
      <c r="K622" s="352"/>
      <c r="L622" s="352"/>
      <c r="M622" s="353"/>
    </row>
    <row r="623" spans="1:13" x14ac:dyDescent="0.15">
      <c r="B623" s="114"/>
      <c r="C623" s="114"/>
      <c r="D623" s="115"/>
      <c r="E623" s="114"/>
      <c r="F623" s="114"/>
      <c r="G623" s="116"/>
      <c r="H623" s="114"/>
      <c r="I623" s="114"/>
      <c r="J623" s="116"/>
    </row>
    <row r="624" spans="1:13" ht="11.25" customHeight="1" x14ac:dyDescent="0.15"/>
    <row r="625" spans="1:13" s="100" customFormat="1" ht="11.25" customHeight="1" x14ac:dyDescent="0.2">
      <c r="A625" s="130" t="s">
        <v>18</v>
      </c>
      <c r="B625" s="99" t="s">
        <v>708</v>
      </c>
      <c r="C625" s="357">
        <v>2010701001</v>
      </c>
      <c r="D625" s="358"/>
      <c r="E625" s="130" t="s">
        <v>709</v>
      </c>
      <c r="F625" s="359" t="s">
        <v>59</v>
      </c>
      <c r="G625" s="360"/>
      <c r="H625" s="361"/>
      <c r="I625" s="130" t="s">
        <v>711</v>
      </c>
      <c r="J625" s="362"/>
      <c r="K625" s="363"/>
      <c r="L625" s="363"/>
      <c r="M625" s="364"/>
    </row>
    <row r="626" spans="1:13" s="100" customFormat="1" ht="11.25" customHeight="1" x14ac:dyDescent="0.2">
      <c r="A626" s="98" t="s">
        <v>712</v>
      </c>
      <c r="B626" s="99"/>
      <c r="C626" s="357"/>
      <c r="D626" s="358"/>
      <c r="E626" s="359"/>
      <c r="F626" s="360"/>
      <c r="G626" s="361"/>
      <c r="H626" s="98" t="s">
        <v>712</v>
      </c>
      <c r="I626" s="99"/>
      <c r="J626" s="357"/>
      <c r="K626" s="358"/>
      <c r="L626" s="365"/>
      <c r="M626" s="366"/>
    </row>
    <row r="627" spans="1:13" s="100" customFormat="1" ht="11.25" customHeight="1" x14ac:dyDescent="0.2">
      <c r="A627" s="130" t="s">
        <v>466</v>
      </c>
      <c r="B627" s="347" t="s">
        <v>986</v>
      </c>
      <c r="C627" s="348"/>
      <c r="D627" s="349"/>
      <c r="E627" s="347"/>
      <c r="F627" s="348"/>
      <c r="G627" s="348"/>
      <c r="H627" s="348"/>
      <c r="I627" s="348"/>
      <c r="J627" s="348"/>
      <c r="K627" s="347"/>
      <c r="L627" s="348"/>
      <c r="M627" s="349"/>
    </row>
    <row r="628" spans="1:13" ht="11.25" customHeight="1" x14ac:dyDescent="0.15">
      <c r="A628" s="130" t="s">
        <v>713</v>
      </c>
      <c r="B628" s="350" t="s">
        <v>714</v>
      </c>
      <c r="C628" s="351"/>
      <c r="D628" s="351"/>
      <c r="E628" s="351"/>
      <c r="F628" s="351"/>
      <c r="G628" s="351"/>
      <c r="H628" s="351"/>
      <c r="I628" s="131" t="s">
        <v>715</v>
      </c>
      <c r="J628" s="350" t="s">
        <v>716</v>
      </c>
      <c r="K628" s="352"/>
      <c r="L628" s="352"/>
      <c r="M628" s="353"/>
    </row>
    <row r="629" spans="1:13" s="105" customFormat="1" ht="11.25" customHeight="1" x14ac:dyDescent="0.2">
      <c r="A629" s="143" t="s">
        <v>717</v>
      </c>
      <c r="B629" s="103" t="s">
        <v>961</v>
      </c>
      <c r="C629" s="103" t="s">
        <v>962</v>
      </c>
      <c r="D629" s="103" t="s">
        <v>963</v>
      </c>
      <c r="E629" s="104" t="s">
        <v>721</v>
      </c>
      <c r="F629" s="103"/>
      <c r="G629" s="103"/>
      <c r="H629" s="103"/>
      <c r="I629" s="103"/>
      <c r="J629" s="103"/>
      <c r="K629" s="113"/>
      <c r="L629" s="103"/>
      <c r="M629" s="103"/>
    </row>
    <row r="630" spans="1:13" s="105" customFormat="1" ht="11.25" customHeight="1" x14ac:dyDescent="0.2">
      <c r="A630" s="144" t="s">
        <v>987</v>
      </c>
      <c r="B630" s="135">
        <v>600</v>
      </c>
      <c r="C630" s="135">
        <v>200</v>
      </c>
      <c r="D630" s="135">
        <v>1100</v>
      </c>
      <c r="E630" s="118">
        <v>80</v>
      </c>
      <c r="F630" s="153"/>
      <c r="G630" s="119"/>
      <c r="H630" s="110"/>
      <c r="I630" s="107"/>
      <c r="J630" s="110"/>
      <c r="K630" s="119"/>
      <c r="L630" s="103"/>
      <c r="M630" s="103"/>
    </row>
    <row r="631" spans="1:13" s="105" customFormat="1" ht="11.25" customHeight="1" x14ac:dyDescent="0.2">
      <c r="A631" s="144" t="s">
        <v>988</v>
      </c>
      <c r="B631" s="135">
        <v>600</v>
      </c>
      <c r="C631" s="135">
        <v>250</v>
      </c>
      <c r="D631" s="135">
        <v>1600</v>
      </c>
      <c r="E631" s="118">
        <v>180</v>
      </c>
      <c r="F631" s="107"/>
      <c r="G631" s="107"/>
      <c r="H631" s="110"/>
      <c r="I631" s="107"/>
      <c r="J631" s="110"/>
      <c r="K631" s="113"/>
      <c r="L631" s="103"/>
      <c r="M631" s="103"/>
    </row>
    <row r="632" spans="1:13" s="105" customFormat="1" ht="11.25" customHeight="1" x14ac:dyDescent="0.2">
      <c r="A632" s="144" t="s">
        <v>989</v>
      </c>
      <c r="B632" s="135">
        <v>1200</v>
      </c>
      <c r="C632" s="135">
        <v>250</v>
      </c>
      <c r="D632" s="135">
        <v>1900</v>
      </c>
      <c r="E632" s="118">
        <v>380</v>
      </c>
      <c r="F632" s="107"/>
      <c r="G632" s="107"/>
      <c r="H632" s="110"/>
      <c r="I632" s="107"/>
      <c r="J632" s="110"/>
      <c r="K632" s="113"/>
      <c r="L632" s="103"/>
      <c r="M632" s="103"/>
    </row>
    <row r="633" spans="1:13" s="105" customFormat="1" ht="11.25" customHeight="1" x14ac:dyDescent="0.2">
      <c r="A633" s="144"/>
      <c r="B633" s="151"/>
      <c r="C633" s="151"/>
      <c r="D633" s="151"/>
      <c r="E633" s="112"/>
      <c r="F633" s="107"/>
      <c r="G633" s="107"/>
      <c r="H633" s="107"/>
      <c r="I633" s="107"/>
      <c r="J633" s="110"/>
      <c r="K633" s="113"/>
      <c r="L633" s="103"/>
      <c r="M633" s="103"/>
    </row>
    <row r="634" spans="1:13" s="105" customFormat="1" ht="11.25" hidden="1" customHeight="1" x14ac:dyDescent="0.2">
      <c r="A634" s="144"/>
      <c r="B634" s="151"/>
      <c r="C634" s="151"/>
      <c r="D634" s="151"/>
      <c r="E634" s="112"/>
      <c r="F634" s="107"/>
      <c r="G634" s="107"/>
      <c r="H634" s="107"/>
      <c r="I634" s="107"/>
      <c r="J634" s="110"/>
      <c r="K634" s="113"/>
      <c r="L634" s="103"/>
      <c r="M634" s="103"/>
    </row>
    <row r="635" spans="1:13" s="105" customFormat="1" ht="11.25" hidden="1" customHeight="1" x14ac:dyDescent="0.2">
      <c r="A635" s="144"/>
      <c r="B635" s="151"/>
      <c r="C635" s="151"/>
      <c r="D635" s="151"/>
      <c r="E635" s="112"/>
      <c r="F635" s="107"/>
      <c r="G635" s="107"/>
      <c r="H635" s="110"/>
      <c r="I635" s="107"/>
      <c r="J635" s="110"/>
      <c r="K635" s="113"/>
      <c r="L635" s="103"/>
      <c r="M635" s="103"/>
    </row>
    <row r="636" spans="1:13" s="105" customFormat="1" ht="11.25" hidden="1" customHeight="1" x14ac:dyDescent="0.2">
      <c r="A636" s="144"/>
      <c r="B636" s="154"/>
      <c r="C636" s="151"/>
      <c r="D636" s="154"/>
      <c r="E636" s="110"/>
      <c r="F636" s="107"/>
      <c r="G636" s="110"/>
      <c r="H636" s="107"/>
      <c r="I636" s="107"/>
      <c r="J636" s="110"/>
      <c r="K636" s="113"/>
      <c r="L636" s="103"/>
      <c r="M636" s="103"/>
    </row>
    <row r="637" spans="1:13" s="105" customFormat="1" ht="11.25" hidden="1" customHeight="1" x14ac:dyDescent="0.2">
      <c r="A637" s="144"/>
      <c r="B637" s="112"/>
      <c r="C637" s="107"/>
      <c r="D637" s="107"/>
      <c r="E637" s="110"/>
      <c r="F637" s="107"/>
      <c r="G637" s="110"/>
      <c r="H637" s="107"/>
      <c r="I637" s="107"/>
      <c r="J637" s="110"/>
      <c r="K637" s="113"/>
      <c r="L637" s="103"/>
      <c r="M637" s="103"/>
    </row>
    <row r="638" spans="1:13" s="105" customFormat="1" ht="11.25" hidden="1" customHeight="1" x14ac:dyDescent="0.2">
      <c r="A638" s="144"/>
      <c r="B638" s="112"/>
      <c r="C638" s="107"/>
      <c r="D638" s="107"/>
      <c r="E638" s="110"/>
      <c r="F638" s="107"/>
      <c r="G638" s="110"/>
      <c r="H638" s="107"/>
      <c r="I638" s="107"/>
      <c r="J638" s="110"/>
      <c r="K638" s="113"/>
      <c r="L638" s="103"/>
      <c r="M638" s="103"/>
    </row>
    <row r="639" spans="1:13" s="105" customFormat="1" ht="11.25" hidden="1" customHeight="1" x14ac:dyDescent="0.2">
      <c r="A639" s="144"/>
      <c r="B639" s="147"/>
      <c r="C639" s="107"/>
      <c r="D639" s="107"/>
      <c r="E639" s="110"/>
      <c r="F639" s="107"/>
      <c r="G639" s="110"/>
      <c r="H639" s="107"/>
      <c r="I639" s="107"/>
      <c r="J639" s="110"/>
      <c r="K639" s="113"/>
      <c r="L639" s="103"/>
      <c r="M639" s="103"/>
    </row>
    <row r="640" spans="1:13" s="105" customFormat="1" ht="11.25" hidden="1" customHeight="1" x14ac:dyDescent="0.2">
      <c r="A640" s="142"/>
      <c r="B640" s="107"/>
      <c r="C640" s="107"/>
      <c r="D640" s="107"/>
      <c r="E640" s="112"/>
      <c r="F640" s="107"/>
      <c r="G640" s="110"/>
      <c r="H640" s="107"/>
      <c r="I640" s="107"/>
      <c r="J640" s="110"/>
      <c r="K640" s="113"/>
      <c r="L640" s="103"/>
      <c r="M640" s="103"/>
    </row>
    <row r="641" spans="1:13" s="105" customFormat="1" ht="11.25" hidden="1" customHeight="1" x14ac:dyDescent="0.2">
      <c r="A641" s="142"/>
      <c r="B641" s="107"/>
      <c r="C641" s="107"/>
      <c r="D641" s="107"/>
      <c r="E641" s="112"/>
      <c r="F641" s="107"/>
      <c r="G641" s="110"/>
      <c r="H641" s="107"/>
      <c r="I641" s="107"/>
      <c r="J641" s="110"/>
      <c r="K641" s="113"/>
      <c r="L641" s="103"/>
      <c r="M641" s="103"/>
    </row>
    <row r="642" spans="1:13" s="105" customFormat="1" ht="11.25" hidden="1" customHeight="1" x14ac:dyDescent="0.2">
      <c r="A642" s="142"/>
      <c r="B642" s="107"/>
      <c r="C642" s="107"/>
      <c r="D642" s="107"/>
      <c r="E642" s="112"/>
      <c r="F642" s="107"/>
      <c r="G642" s="110"/>
      <c r="H642" s="107"/>
      <c r="I642" s="107"/>
      <c r="J642" s="110"/>
      <c r="K642" s="113"/>
      <c r="L642" s="103"/>
      <c r="M642" s="103"/>
    </row>
    <row r="643" spans="1:13" ht="11.25" customHeight="1" x14ac:dyDescent="0.15">
      <c r="A643" s="102" t="s">
        <v>729</v>
      </c>
      <c r="B643" s="350" t="s">
        <v>990</v>
      </c>
      <c r="C643" s="352"/>
      <c r="D643" s="352"/>
      <c r="E643" s="352"/>
      <c r="F643" s="352"/>
      <c r="G643" s="352"/>
      <c r="H643" s="352"/>
      <c r="I643" s="352"/>
      <c r="J643" s="352"/>
      <c r="K643" s="352"/>
      <c r="L643" s="352"/>
      <c r="M643" s="353"/>
    </row>
    <row r="644" spans="1:13" ht="11.25" customHeight="1" x14ac:dyDescent="0.15">
      <c r="A644" s="102" t="s">
        <v>730</v>
      </c>
      <c r="B644" s="350" t="s">
        <v>991</v>
      </c>
      <c r="C644" s="352"/>
      <c r="D644" s="352"/>
      <c r="E644" s="352"/>
      <c r="F644" s="352"/>
      <c r="G644" s="352"/>
      <c r="H644" s="352"/>
      <c r="I644" s="352"/>
      <c r="J644" s="352"/>
      <c r="K644" s="352"/>
      <c r="L644" s="352"/>
      <c r="M644" s="353"/>
    </row>
    <row r="645" spans="1:13" ht="11.25" customHeight="1" x14ac:dyDescent="0.15">
      <c r="A645" s="102" t="s">
        <v>731</v>
      </c>
      <c r="B645" s="350" t="s">
        <v>992</v>
      </c>
      <c r="C645" s="352"/>
      <c r="D645" s="352"/>
      <c r="E645" s="352"/>
      <c r="F645" s="352"/>
      <c r="G645" s="352"/>
      <c r="H645" s="352"/>
      <c r="I645" s="352"/>
      <c r="J645" s="352"/>
      <c r="K645" s="352"/>
      <c r="L645" s="352"/>
      <c r="M645" s="353"/>
    </row>
    <row r="646" spans="1:13" x14ac:dyDescent="0.15">
      <c r="B646" s="114"/>
      <c r="C646" s="114"/>
      <c r="D646" s="115"/>
      <c r="E646" s="114"/>
      <c r="F646" s="114"/>
      <c r="G646" s="116"/>
      <c r="H646" s="114"/>
      <c r="I646" s="114"/>
      <c r="J646" s="116"/>
    </row>
    <row r="647" spans="1:13" ht="11.25" customHeight="1" x14ac:dyDescent="0.15"/>
    <row r="648" spans="1:13" s="100" customFormat="1" ht="11.25" customHeight="1" x14ac:dyDescent="0.2">
      <c r="A648" s="130" t="s">
        <v>18</v>
      </c>
      <c r="B648" s="99" t="s">
        <v>708</v>
      </c>
      <c r="C648" s="357">
        <v>2010701002</v>
      </c>
      <c r="D648" s="358"/>
      <c r="E648" s="130" t="s">
        <v>709</v>
      </c>
      <c r="F648" s="359" t="s">
        <v>59</v>
      </c>
      <c r="G648" s="360"/>
      <c r="H648" s="361"/>
      <c r="I648" s="130" t="s">
        <v>711</v>
      </c>
      <c r="J648" s="362"/>
      <c r="K648" s="363"/>
      <c r="L648" s="363"/>
      <c r="M648" s="364"/>
    </row>
    <row r="649" spans="1:13" s="100" customFormat="1" ht="11.25" customHeight="1" x14ac:dyDescent="0.2">
      <c r="A649" s="98" t="s">
        <v>712</v>
      </c>
      <c r="B649" s="99"/>
      <c r="C649" s="357"/>
      <c r="D649" s="358"/>
      <c r="E649" s="359"/>
      <c r="F649" s="360"/>
      <c r="G649" s="361"/>
      <c r="H649" s="98" t="s">
        <v>712</v>
      </c>
      <c r="I649" s="99"/>
      <c r="J649" s="357"/>
      <c r="K649" s="358"/>
      <c r="L649" s="365"/>
      <c r="M649" s="366"/>
    </row>
    <row r="650" spans="1:13" s="100" customFormat="1" ht="11.25" customHeight="1" x14ac:dyDescent="0.2">
      <c r="A650" s="130" t="s">
        <v>466</v>
      </c>
      <c r="B650" s="347" t="s">
        <v>986</v>
      </c>
      <c r="C650" s="348"/>
      <c r="D650" s="349"/>
      <c r="E650" s="347"/>
      <c r="F650" s="348"/>
      <c r="G650" s="348"/>
      <c r="H650" s="348"/>
      <c r="I650" s="348"/>
      <c r="J650" s="348"/>
      <c r="K650" s="347"/>
      <c r="L650" s="348"/>
      <c r="M650" s="349"/>
    </row>
    <row r="651" spans="1:13" ht="11.25" customHeight="1" x14ac:dyDescent="0.15">
      <c r="A651" s="130" t="s">
        <v>713</v>
      </c>
      <c r="B651" s="350" t="s">
        <v>714</v>
      </c>
      <c r="C651" s="351"/>
      <c r="D651" s="351"/>
      <c r="E651" s="351"/>
      <c r="F651" s="351"/>
      <c r="G651" s="351"/>
      <c r="H651" s="351"/>
      <c r="I651" s="131" t="s">
        <v>715</v>
      </c>
      <c r="J651" s="350" t="s">
        <v>716</v>
      </c>
      <c r="K651" s="352"/>
      <c r="L651" s="352"/>
      <c r="M651" s="353"/>
    </row>
    <row r="652" spans="1:13" s="105" customFormat="1" ht="11.25" customHeight="1" x14ac:dyDescent="0.2">
      <c r="A652" s="143" t="s">
        <v>717</v>
      </c>
      <c r="B652" s="103" t="s">
        <v>961</v>
      </c>
      <c r="C652" s="103" t="s">
        <v>962</v>
      </c>
      <c r="D652" s="103" t="s">
        <v>963</v>
      </c>
      <c r="E652" s="104" t="s">
        <v>721</v>
      </c>
      <c r="F652" s="103"/>
      <c r="G652" s="103"/>
      <c r="H652" s="103"/>
      <c r="I652" s="103"/>
      <c r="J652" s="103"/>
      <c r="K652" s="113"/>
      <c r="L652" s="103"/>
      <c r="M652" s="103"/>
    </row>
    <row r="653" spans="1:13" s="105" customFormat="1" ht="11.25" customHeight="1" x14ac:dyDescent="0.2">
      <c r="A653" s="144" t="s">
        <v>993</v>
      </c>
      <c r="B653" s="135">
        <v>700</v>
      </c>
      <c r="C653" s="135">
        <v>250</v>
      </c>
      <c r="D653" s="135">
        <v>2400</v>
      </c>
      <c r="E653" s="118">
        <v>190</v>
      </c>
      <c r="F653" s="153"/>
      <c r="G653" s="119"/>
      <c r="H653" s="110"/>
      <c r="I653" s="107"/>
      <c r="J653" s="110"/>
      <c r="K653" s="119"/>
      <c r="L653" s="103"/>
      <c r="M653" s="103"/>
    </row>
    <row r="654" spans="1:13" s="105" customFormat="1" ht="11.25" customHeight="1" x14ac:dyDescent="0.2">
      <c r="A654" s="144" t="s">
        <v>994</v>
      </c>
      <c r="B654" s="135">
        <v>700</v>
      </c>
      <c r="C654" s="135">
        <v>250</v>
      </c>
      <c r="D654" s="135">
        <v>2400</v>
      </c>
      <c r="E654" s="118">
        <v>240</v>
      </c>
      <c r="F654" s="107"/>
      <c r="G654" s="107"/>
      <c r="H654" s="110"/>
      <c r="I654" s="107"/>
      <c r="J654" s="110"/>
      <c r="K654" s="113"/>
      <c r="L654" s="103"/>
      <c r="M654" s="103"/>
    </row>
    <row r="655" spans="1:13" s="105" customFormat="1" ht="11.25" customHeight="1" x14ac:dyDescent="0.2">
      <c r="A655" s="144"/>
      <c r="B655" s="135"/>
      <c r="C655" s="135"/>
      <c r="D655" s="135"/>
      <c r="E655" s="118"/>
      <c r="F655" s="107"/>
      <c r="G655" s="107"/>
      <c r="H655" s="110"/>
      <c r="I655" s="107"/>
      <c r="J655" s="110"/>
      <c r="K655" s="113"/>
      <c r="L655" s="103"/>
      <c r="M655" s="103"/>
    </row>
    <row r="656" spans="1:13" s="105" customFormat="1" ht="11.25" hidden="1" customHeight="1" x14ac:dyDescent="0.2">
      <c r="A656" s="144"/>
      <c r="B656" s="151"/>
      <c r="C656" s="151"/>
      <c r="D656" s="151"/>
      <c r="E656" s="112"/>
      <c r="F656" s="107"/>
      <c r="G656" s="107"/>
      <c r="H656" s="107"/>
      <c r="I656" s="107"/>
      <c r="J656" s="110"/>
      <c r="K656" s="113"/>
      <c r="L656" s="103"/>
      <c r="M656" s="103"/>
    </row>
    <row r="657" spans="1:13" s="105" customFormat="1" ht="11.25" hidden="1" customHeight="1" x14ac:dyDescent="0.2">
      <c r="A657" s="144"/>
      <c r="B657" s="151"/>
      <c r="C657" s="151"/>
      <c r="D657" s="151"/>
      <c r="E657" s="112"/>
      <c r="F657" s="107"/>
      <c r="G657" s="107"/>
      <c r="H657" s="107"/>
      <c r="I657" s="107"/>
      <c r="J657" s="110"/>
      <c r="K657" s="113"/>
      <c r="L657" s="103"/>
      <c r="M657" s="103"/>
    </row>
    <row r="658" spans="1:13" s="105" customFormat="1" ht="11.25" hidden="1" customHeight="1" x14ac:dyDescent="0.2">
      <c r="A658" s="144"/>
      <c r="B658" s="151"/>
      <c r="C658" s="151"/>
      <c r="D658" s="151"/>
      <c r="E658" s="112"/>
      <c r="F658" s="107"/>
      <c r="G658" s="107"/>
      <c r="H658" s="110"/>
      <c r="I658" s="107"/>
      <c r="J658" s="110"/>
      <c r="K658" s="113"/>
      <c r="L658" s="103"/>
      <c r="M658" s="103"/>
    </row>
    <row r="659" spans="1:13" s="105" customFormat="1" ht="11.25" hidden="1" customHeight="1" x14ac:dyDescent="0.2">
      <c r="A659" s="144"/>
      <c r="B659" s="154"/>
      <c r="C659" s="151"/>
      <c r="D659" s="154"/>
      <c r="E659" s="110"/>
      <c r="F659" s="107"/>
      <c r="G659" s="110"/>
      <c r="H659" s="107"/>
      <c r="I659" s="107"/>
      <c r="J659" s="110"/>
      <c r="K659" s="113"/>
      <c r="L659" s="103"/>
      <c r="M659" s="103"/>
    </row>
    <row r="660" spans="1:13" s="105" customFormat="1" ht="11.25" hidden="1" customHeight="1" x14ac:dyDescent="0.2">
      <c r="A660" s="144"/>
      <c r="B660" s="112"/>
      <c r="C660" s="107"/>
      <c r="D660" s="107"/>
      <c r="E660" s="110"/>
      <c r="F660" s="107"/>
      <c r="G660" s="110"/>
      <c r="H660" s="107"/>
      <c r="I660" s="107"/>
      <c r="J660" s="110"/>
      <c r="K660" s="113"/>
      <c r="L660" s="103"/>
      <c r="M660" s="103"/>
    </row>
    <row r="661" spans="1:13" s="105" customFormat="1" ht="11.25" hidden="1" customHeight="1" x14ac:dyDescent="0.2">
      <c r="A661" s="144"/>
      <c r="B661" s="112"/>
      <c r="C661" s="107"/>
      <c r="D661" s="107"/>
      <c r="E661" s="110"/>
      <c r="F661" s="107"/>
      <c r="G661" s="110"/>
      <c r="H661" s="107"/>
      <c r="I661" s="107"/>
      <c r="J661" s="110"/>
      <c r="K661" s="113"/>
      <c r="L661" s="103"/>
      <c r="M661" s="103"/>
    </row>
    <row r="662" spans="1:13" s="105" customFormat="1" ht="11.25" hidden="1" customHeight="1" x14ac:dyDescent="0.2">
      <c r="A662" s="144"/>
      <c r="B662" s="147"/>
      <c r="C662" s="107"/>
      <c r="D662" s="107"/>
      <c r="E662" s="110"/>
      <c r="F662" s="107"/>
      <c r="G662" s="110"/>
      <c r="H662" s="107"/>
      <c r="I662" s="107"/>
      <c r="J662" s="110"/>
      <c r="K662" s="113"/>
      <c r="L662" s="103"/>
      <c r="M662" s="103"/>
    </row>
    <row r="663" spans="1:13" s="105" customFormat="1" ht="11.25" hidden="1" customHeight="1" x14ac:dyDescent="0.2">
      <c r="A663" s="142"/>
      <c r="B663" s="107"/>
      <c r="C663" s="107"/>
      <c r="D663" s="107"/>
      <c r="E663" s="112"/>
      <c r="F663" s="107"/>
      <c r="G663" s="110"/>
      <c r="H663" s="107"/>
      <c r="I663" s="107"/>
      <c r="J663" s="110"/>
      <c r="K663" s="113"/>
      <c r="L663" s="103"/>
      <c r="M663" s="103"/>
    </row>
    <row r="664" spans="1:13" s="105" customFormat="1" ht="11.25" hidden="1" customHeight="1" x14ac:dyDescent="0.2">
      <c r="A664" s="142"/>
      <c r="B664" s="107"/>
      <c r="C664" s="107"/>
      <c r="D664" s="107"/>
      <c r="E664" s="112"/>
      <c r="F664" s="107"/>
      <c r="G664" s="110"/>
      <c r="H664" s="107"/>
      <c r="I664" s="107"/>
      <c r="J664" s="110"/>
      <c r="K664" s="113"/>
      <c r="L664" s="103"/>
      <c r="M664" s="103"/>
    </row>
    <row r="665" spans="1:13" s="105" customFormat="1" ht="11.25" hidden="1" customHeight="1" x14ac:dyDescent="0.2">
      <c r="A665" s="142"/>
      <c r="B665" s="107"/>
      <c r="C665" s="107"/>
      <c r="D665" s="107"/>
      <c r="E665" s="112"/>
      <c r="F665" s="107"/>
      <c r="G665" s="110"/>
      <c r="H665" s="107"/>
      <c r="I665" s="107"/>
      <c r="J665" s="110"/>
      <c r="K665" s="113"/>
      <c r="L665" s="103"/>
      <c r="M665" s="103"/>
    </row>
    <row r="666" spans="1:13" ht="11.25" customHeight="1" x14ac:dyDescent="0.15">
      <c r="A666" s="102" t="s">
        <v>729</v>
      </c>
      <c r="B666" s="350" t="s">
        <v>995</v>
      </c>
      <c r="C666" s="352"/>
      <c r="D666" s="352"/>
      <c r="E666" s="352"/>
      <c r="F666" s="352"/>
      <c r="G666" s="352"/>
      <c r="H666" s="352"/>
      <c r="I666" s="352"/>
      <c r="J666" s="352"/>
      <c r="K666" s="352"/>
      <c r="L666" s="352"/>
      <c r="M666" s="353"/>
    </row>
    <row r="667" spans="1:13" ht="11.25" customHeight="1" x14ac:dyDescent="0.15">
      <c r="A667" s="102" t="s">
        <v>730</v>
      </c>
      <c r="B667" s="350" t="s">
        <v>996</v>
      </c>
      <c r="C667" s="352"/>
      <c r="D667" s="352"/>
      <c r="E667" s="352"/>
      <c r="F667" s="352"/>
      <c r="G667" s="352"/>
      <c r="H667" s="352"/>
      <c r="I667" s="352"/>
      <c r="J667" s="352"/>
      <c r="K667" s="352"/>
      <c r="L667" s="352"/>
      <c r="M667" s="353"/>
    </row>
    <row r="668" spans="1:13" ht="11.25" customHeight="1" x14ac:dyDescent="0.15">
      <c r="A668" s="102" t="s">
        <v>731</v>
      </c>
      <c r="B668" s="350" t="s">
        <v>997</v>
      </c>
      <c r="C668" s="352"/>
      <c r="D668" s="352"/>
      <c r="E668" s="352"/>
      <c r="F668" s="352"/>
      <c r="G668" s="352"/>
      <c r="H668" s="352"/>
      <c r="I668" s="352"/>
      <c r="J668" s="352"/>
      <c r="K668" s="352"/>
      <c r="L668" s="352"/>
      <c r="M668" s="353"/>
    </row>
    <row r="669" spans="1:13" x14ac:dyDescent="0.15">
      <c r="B669" s="114"/>
      <c r="C669" s="114"/>
      <c r="D669" s="115"/>
      <c r="E669" s="114"/>
      <c r="F669" s="114"/>
      <c r="G669" s="116"/>
      <c r="H669" s="114"/>
      <c r="I669" s="114"/>
      <c r="J669" s="116"/>
    </row>
    <row r="670" spans="1:13" ht="11.25" customHeight="1" x14ac:dyDescent="0.15"/>
    <row r="671" spans="1:13" s="100" customFormat="1" ht="11.25" customHeight="1" x14ac:dyDescent="0.2">
      <c r="A671" s="102" t="s">
        <v>18</v>
      </c>
      <c r="B671" s="99" t="s">
        <v>708</v>
      </c>
      <c r="C671" s="357">
        <v>2010701003</v>
      </c>
      <c r="D671" s="358"/>
      <c r="E671" s="102" t="s">
        <v>709</v>
      </c>
      <c r="F671" s="359" t="s">
        <v>59</v>
      </c>
      <c r="G671" s="360"/>
      <c r="H671" s="361"/>
      <c r="I671" s="102" t="s">
        <v>711</v>
      </c>
      <c r="J671" s="362"/>
      <c r="K671" s="363"/>
      <c r="L671" s="363"/>
      <c r="M671" s="364"/>
    </row>
    <row r="672" spans="1:13" s="100" customFormat="1" ht="11.25" customHeight="1" x14ac:dyDescent="0.2">
      <c r="A672" s="98" t="s">
        <v>712</v>
      </c>
      <c r="B672" s="99"/>
      <c r="C672" s="357"/>
      <c r="D672" s="358"/>
      <c r="E672" s="359"/>
      <c r="F672" s="360"/>
      <c r="G672" s="361"/>
      <c r="H672" s="98" t="s">
        <v>712</v>
      </c>
      <c r="I672" s="99"/>
      <c r="J672" s="357"/>
      <c r="K672" s="358"/>
      <c r="L672" s="365"/>
      <c r="M672" s="366"/>
    </row>
    <row r="673" spans="1:13" s="100" customFormat="1" ht="11.25" customHeight="1" x14ac:dyDescent="0.2">
      <c r="A673" s="130" t="s">
        <v>466</v>
      </c>
      <c r="B673" s="347" t="s">
        <v>986</v>
      </c>
      <c r="C673" s="348"/>
      <c r="D673" s="349"/>
      <c r="E673" s="347"/>
      <c r="F673" s="348"/>
      <c r="G673" s="348"/>
      <c r="H673" s="348"/>
      <c r="I673" s="348"/>
      <c r="J673" s="348"/>
      <c r="K673" s="347"/>
      <c r="L673" s="348"/>
      <c r="M673" s="349"/>
    </row>
    <row r="674" spans="1:13" ht="11.25" customHeight="1" x14ac:dyDescent="0.15">
      <c r="A674" s="130" t="s">
        <v>713</v>
      </c>
      <c r="B674" s="350" t="s">
        <v>714</v>
      </c>
      <c r="C674" s="351"/>
      <c r="D674" s="351"/>
      <c r="E674" s="351"/>
      <c r="F674" s="351"/>
      <c r="G674" s="351"/>
      <c r="H674" s="351"/>
      <c r="I674" s="131" t="s">
        <v>715</v>
      </c>
      <c r="J674" s="350" t="s">
        <v>716</v>
      </c>
      <c r="K674" s="352"/>
      <c r="L674" s="352"/>
      <c r="M674" s="353"/>
    </row>
    <row r="675" spans="1:13" s="105" customFormat="1" ht="11.25" customHeight="1" x14ac:dyDescent="0.2">
      <c r="A675" s="143" t="s">
        <v>717</v>
      </c>
      <c r="B675" s="103" t="s">
        <v>961</v>
      </c>
      <c r="C675" s="103" t="s">
        <v>962</v>
      </c>
      <c r="D675" s="103" t="s">
        <v>963</v>
      </c>
      <c r="E675" s="104" t="s">
        <v>721</v>
      </c>
      <c r="F675" s="103"/>
      <c r="G675" s="103"/>
      <c r="H675" s="103"/>
      <c r="I675" s="103"/>
      <c r="J675" s="103"/>
      <c r="K675" s="113"/>
      <c r="L675" s="103"/>
      <c r="M675" s="103"/>
    </row>
    <row r="676" spans="1:13" s="105" customFormat="1" ht="11.25" customHeight="1" x14ac:dyDescent="0.2">
      <c r="A676" s="144" t="s">
        <v>998</v>
      </c>
      <c r="B676" s="135">
        <v>1400</v>
      </c>
      <c r="C676" s="135">
        <v>250</v>
      </c>
      <c r="D676" s="135">
        <v>2400</v>
      </c>
      <c r="E676" s="118">
        <v>420</v>
      </c>
      <c r="F676" s="153"/>
      <c r="G676" s="119"/>
      <c r="H676" s="110"/>
      <c r="I676" s="107"/>
      <c r="J676" s="110"/>
      <c r="K676" s="119"/>
      <c r="L676" s="103"/>
      <c r="M676" s="103"/>
    </row>
    <row r="677" spans="1:13" s="105" customFormat="1" ht="11.25" customHeight="1" x14ac:dyDescent="0.2">
      <c r="A677" s="144" t="s">
        <v>999</v>
      </c>
      <c r="B677" s="135">
        <v>2100</v>
      </c>
      <c r="C677" s="135">
        <v>250</v>
      </c>
      <c r="D677" s="135">
        <v>2400</v>
      </c>
      <c r="E677" s="118">
        <v>630</v>
      </c>
      <c r="F677" s="107"/>
      <c r="G677" s="107"/>
      <c r="H677" s="110"/>
      <c r="I677" s="107"/>
      <c r="J677" s="110"/>
      <c r="K677" s="113"/>
      <c r="L677" s="103"/>
      <c r="M677" s="103"/>
    </row>
    <row r="678" spans="1:13" s="105" customFormat="1" ht="11.25" customHeight="1" x14ac:dyDescent="0.2">
      <c r="A678" s="144"/>
      <c r="B678" s="135"/>
      <c r="C678" s="135"/>
      <c r="D678" s="135"/>
      <c r="E678" s="118"/>
      <c r="F678" s="107"/>
      <c r="G678" s="107"/>
      <c r="H678" s="110"/>
      <c r="I678" s="107"/>
      <c r="J678" s="110"/>
      <c r="K678" s="113"/>
      <c r="L678" s="103"/>
      <c r="M678" s="103"/>
    </row>
    <row r="679" spans="1:13" s="105" customFormat="1" ht="11.25" hidden="1" customHeight="1" x14ac:dyDescent="0.2">
      <c r="A679" s="144"/>
      <c r="B679" s="151"/>
      <c r="C679" s="151"/>
      <c r="D679" s="151"/>
      <c r="E679" s="112"/>
      <c r="F679" s="107"/>
      <c r="G679" s="107"/>
      <c r="H679" s="107"/>
      <c r="I679" s="107"/>
      <c r="J679" s="110"/>
      <c r="K679" s="113"/>
      <c r="L679" s="103"/>
      <c r="M679" s="103"/>
    </row>
    <row r="680" spans="1:13" s="105" customFormat="1" ht="11.25" hidden="1" customHeight="1" x14ac:dyDescent="0.2">
      <c r="A680" s="144"/>
      <c r="B680" s="151"/>
      <c r="C680" s="151"/>
      <c r="D680" s="151"/>
      <c r="E680" s="112"/>
      <c r="F680" s="107"/>
      <c r="G680" s="107"/>
      <c r="H680" s="107"/>
      <c r="I680" s="107"/>
      <c r="J680" s="110"/>
      <c r="K680" s="113"/>
      <c r="L680" s="103"/>
      <c r="M680" s="103"/>
    </row>
    <row r="681" spans="1:13" s="105" customFormat="1" ht="11.25" hidden="1" customHeight="1" x14ac:dyDescent="0.2">
      <c r="A681" s="144"/>
      <c r="B681" s="151"/>
      <c r="C681" s="151"/>
      <c r="D681" s="151"/>
      <c r="E681" s="112"/>
      <c r="F681" s="107"/>
      <c r="G681" s="107"/>
      <c r="H681" s="110"/>
      <c r="I681" s="107"/>
      <c r="J681" s="110"/>
      <c r="K681" s="113"/>
      <c r="L681" s="103"/>
      <c r="M681" s="103"/>
    </row>
    <row r="682" spans="1:13" s="105" customFormat="1" ht="11.25" hidden="1" customHeight="1" x14ac:dyDescent="0.2">
      <c r="A682" s="144"/>
      <c r="B682" s="154"/>
      <c r="C682" s="151"/>
      <c r="D682" s="154"/>
      <c r="E682" s="110"/>
      <c r="F682" s="107"/>
      <c r="G682" s="110"/>
      <c r="H682" s="107"/>
      <c r="I682" s="107"/>
      <c r="J682" s="110"/>
      <c r="K682" s="113"/>
      <c r="L682" s="103"/>
      <c r="M682" s="103"/>
    </row>
    <row r="683" spans="1:13" s="105" customFormat="1" ht="11.25" hidden="1" customHeight="1" x14ac:dyDescent="0.2">
      <c r="A683" s="144"/>
      <c r="B683" s="112"/>
      <c r="C683" s="107"/>
      <c r="D683" s="107"/>
      <c r="E683" s="110"/>
      <c r="F683" s="107"/>
      <c r="G683" s="110"/>
      <c r="H683" s="107"/>
      <c r="I683" s="107"/>
      <c r="J683" s="110"/>
      <c r="K683" s="113"/>
      <c r="L683" s="103"/>
      <c r="M683" s="103"/>
    </row>
    <row r="684" spans="1:13" s="105" customFormat="1" ht="11.25" hidden="1" customHeight="1" x14ac:dyDescent="0.2">
      <c r="A684" s="144"/>
      <c r="B684" s="112"/>
      <c r="C684" s="107"/>
      <c r="D684" s="107"/>
      <c r="E684" s="110"/>
      <c r="F684" s="107"/>
      <c r="G684" s="110"/>
      <c r="H684" s="107"/>
      <c r="I684" s="107"/>
      <c r="J684" s="110"/>
      <c r="K684" s="113"/>
      <c r="L684" s="103"/>
      <c r="M684" s="103"/>
    </row>
    <row r="685" spans="1:13" s="105" customFormat="1" ht="11.25" hidden="1" customHeight="1" x14ac:dyDescent="0.2">
      <c r="A685" s="144"/>
      <c r="B685" s="147"/>
      <c r="C685" s="107"/>
      <c r="D685" s="107"/>
      <c r="E685" s="110"/>
      <c r="F685" s="107"/>
      <c r="G685" s="110"/>
      <c r="H685" s="107"/>
      <c r="I685" s="107"/>
      <c r="J685" s="110"/>
      <c r="K685" s="113"/>
      <c r="L685" s="103"/>
      <c r="M685" s="103"/>
    </row>
    <row r="686" spans="1:13" s="105" customFormat="1" ht="11.25" hidden="1" customHeight="1" x14ac:dyDescent="0.2">
      <c r="A686" s="142"/>
      <c r="B686" s="107"/>
      <c r="C686" s="107"/>
      <c r="D686" s="107"/>
      <c r="E686" s="112"/>
      <c r="F686" s="107"/>
      <c r="G686" s="110"/>
      <c r="H686" s="107"/>
      <c r="I686" s="107"/>
      <c r="J686" s="110"/>
      <c r="K686" s="113"/>
      <c r="L686" s="103"/>
      <c r="M686" s="103"/>
    </row>
    <row r="687" spans="1:13" s="105" customFormat="1" ht="11.25" hidden="1" customHeight="1" x14ac:dyDescent="0.2">
      <c r="A687" s="142"/>
      <c r="B687" s="107"/>
      <c r="C687" s="107"/>
      <c r="D687" s="107"/>
      <c r="E687" s="112"/>
      <c r="F687" s="107"/>
      <c r="G687" s="110"/>
      <c r="H687" s="107"/>
      <c r="I687" s="107"/>
      <c r="J687" s="110"/>
      <c r="K687" s="113"/>
      <c r="L687" s="103"/>
      <c r="M687" s="103"/>
    </row>
    <row r="688" spans="1:13" s="105" customFormat="1" ht="11.25" hidden="1" customHeight="1" x14ac:dyDescent="0.2">
      <c r="A688" s="142"/>
      <c r="B688" s="107"/>
      <c r="C688" s="107"/>
      <c r="D688" s="107"/>
      <c r="E688" s="112"/>
      <c r="F688" s="107"/>
      <c r="G688" s="110"/>
      <c r="H688" s="107"/>
      <c r="I688" s="107"/>
      <c r="J688" s="110"/>
      <c r="K688" s="113"/>
      <c r="L688" s="103"/>
      <c r="M688" s="103"/>
    </row>
    <row r="689" spans="1:13" ht="11.25" customHeight="1" x14ac:dyDescent="0.15">
      <c r="A689" s="102" t="s">
        <v>729</v>
      </c>
      <c r="B689" s="350" t="s">
        <v>990</v>
      </c>
      <c r="C689" s="352"/>
      <c r="D689" s="352"/>
      <c r="E689" s="352"/>
      <c r="F689" s="352"/>
      <c r="G689" s="352"/>
      <c r="H689" s="352"/>
      <c r="I689" s="352"/>
      <c r="J689" s="352"/>
      <c r="K689" s="352"/>
      <c r="L689" s="352"/>
      <c r="M689" s="353"/>
    </row>
    <row r="690" spans="1:13" ht="33" customHeight="1" x14ac:dyDescent="0.15">
      <c r="A690" s="102" t="s">
        <v>730</v>
      </c>
      <c r="B690" s="371" t="s">
        <v>1831</v>
      </c>
      <c r="C690" s="372"/>
      <c r="D690" s="372"/>
      <c r="E690" s="372"/>
      <c r="F690" s="372"/>
      <c r="G690" s="372"/>
      <c r="H690" s="372"/>
      <c r="I690" s="372"/>
      <c r="J690" s="372"/>
      <c r="K690" s="372"/>
      <c r="L690" s="372"/>
      <c r="M690" s="373"/>
    </row>
    <row r="691" spans="1:13" ht="33" customHeight="1" x14ac:dyDescent="0.15">
      <c r="A691" s="102" t="s">
        <v>731</v>
      </c>
      <c r="B691" s="371" t="s">
        <v>1832</v>
      </c>
      <c r="C691" s="372"/>
      <c r="D691" s="372"/>
      <c r="E691" s="372"/>
      <c r="F691" s="372"/>
      <c r="G691" s="372"/>
      <c r="H691" s="372"/>
      <c r="I691" s="372"/>
      <c r="J691" s="372"/>
      <c r="K691" s="372"/>
      <c r="L691" s="372"/>
      <c r="M691" s="373"/>
    </row>
    <row r="692" spans="1:13" x14ac:dyDescent="0.15">
      <c r="B692" s="114"/>
      <c r="C692" s="114"/>
      <c r="D692" s="115"/>
      <c r="E692" s="114"/>
      <c r="F692" s="114"/>
      <c r="G692" s="116"/>
      <c r="H692" s="114"/>
      <c r="I692" s="114"/>
      <c r="J692" s="116"/>
    </row>
    <row r="693" spans="1:13" ht="11.25" customHeight="1" x14ac:dyDescent="0.15"/>
    <row r="694" spans="1:13" s="100" customFormat="1" ht="11.25" customHeight="1" x14ac:dyDescent="0.2">
      <c r="A694" s="130" t="s">
        <v>18</v>
      </c>
      <c r="B694" s="99" t="s">
        <v>708</v>
      </c>
      <c r="C694" s="357">
        <v>2010701004</v>
      </c>
      <c r="D694" s="358"/>
      <c r="E694" s="130" t="s">
        <v>709</v>
      </c>
      <c r="F694" s="359" t="s">
        <v>59</v>
      </c>
      <c r="G694" s="360"/>
      <c r="H694" s="361"/>
      <c r="I694" s="130" t="s">
        <v>711</v>
      </c>
      <c r="J694" s="362" t="s">
        <v>1000</v>
      </c>
      <c r="K694" s="363"/>
      <c r="L694" s="363"/>
      <c r="M694" s="364"/>
    </row>
    <row r="695" spans="1:13" s="100" customFormat="1" ht="11.25" customHeight="1" x14ac:dyDescent="0.2">
      <c r="A695" s="98" t="s">
        <v>712</v>
      </c>
      <c r="B695" s="99"/>
      <c r="C695" s="357"/>
      <c r="D695" s="358"/>
      <c r="E695" s="359"/>
      <c r="F695" s="360"/>
      <c r="G695" s="361"/>
      <c r="H695" s="98" t="s">
        <v>712</v>
      </c>
      <c r="I695" s="99"/>
      <c r="J695" s="357"/>
      <c r="K695" s="358"/>
      <c r="L695" s="365"/>
      <c r="M695" s="366"/>
    </row>
    <row r="696" spans="1:13" s="100" customFormat="1" ht="11.25" customHeight="1" x14ac:dyDescent="0.2">
      <c r="A696" s="130" t="s">
        <v>466</v>
      </c>
      <c r="B696" s="347" t="s">
        <v>774</v>
      </c>
      <c r="C696" s="348"/>
      <c r="D696" s="349"/>
      <c r="E696" s="370" t="s">
        <v>1793</v>
      </c>
      <c r="F696" s="348"/>
      <c r="G696" s="348"/>
      <c r="H696" s="348"/>
      <c r="I696" s="348"/>
      <c r="J696" s="348"/>
      <c r="K696" s="347" t="s">
        <v>1001</v>
      </c>
      <c r="L696" s="348"/>
      <c r="M696" s="349"/>
    </row>
    <row r="697" spans="1:13" ht="11.25" customHeight="1" x14ac:dyDescent="0.15">
      <c r="A697" s="130" t="s">
        <v>713</v>
      </c>
      <c r="B697" s="350" t="s">
        <v>714</v>
      </c>
      <c r="C697" s="351"/>
      <c r="D697" s="351"/>
      <c r="E697" s="351"/>
      <c r="F697" s="351"/>
      <c r="G697" s="351"/>
      <c r="H697" s="351"/>
      <c r="I697" s="131" t="s">
        <v>715</v>
      </c>
      <c r="J697" s="350" t="s">
        <v>716</v>
      </c>
      <c r="K697" s="352"/>
      <c r="L697" s="352"/>
      <c r="M697" s="353"/>
    </row>
    <row r="698" spans="1:13" s="105" customFormat="1" ht="11.25" customHeight="1" x14ac:dyDescent="0.2">
      <c r="A698" s="143" t="s">
        <v>717</v>
      </c>
      <c r="B698" s="103" t="s">
        <v>1002</v>
      </c>
      <c r="C698" s="103" t="s">
        <v>1003</v>
      </c>
      <c r="D698" s="103" t="s">
        <v>1004</v>
      </c>
      <c r="E698" s="103" t="s">
        <v>961</v>
      </c>
      <c r="F698" s="103" t="s">
        <v>962</v>
      </c>
      <c r="G698" s="103" t="s">
        <v>963</v>
      </c>
      <c r="H698" s="156" t="s">
        <v>721</v>
      </c>
      <c r="I698" s="103" t="s">
        <v>1005</v>
      </c>
      <c r="J698" s="103"/>
      <c r="K698" s="113"/>
      <c r="L698" s="103"/>
      <c r="M698" s="103"/>
    </row>
    <row r="699" spans="1:13" s="105" customFormat="1" ht="11.25" customHeight="1" x14ac:dyDescent="0.2">
      <c r="A699" s="144" t="s">
        <v>1006</v>
      </c>
      <c r="B699" s="151">
        <v>40</v>
      </c>
      <c r="C699" s="151">
        <v>4</v>
      </c>
      <c r="D699" s="151">
        <v>2</v>
      </c>
      <c r="E699" s="107">
        <v>314</v>
      </c>
      <c r="F699" s="157">
        <v>111</v>
      </c>
      <c r="G699" s="107">
        <v>325</v>
      </c>
      <c r="H699" s="158">
        <v>3.64</v>
      </c>
      <c r="I699" s="153" t="s">
        <v>1007</v>
      </c>
      <c r="J699" s="110"/>
      <c r="K699" s="119"/>
      <c r="L699" s="103"/>
      <c r="M699" s="103"/>
    </row>
    <row r="700" spans="1:13" s="105" customFormat="1" ht="11.25" customHeight="1" x14ac:dyDescent="0.2">
      <c r="A700" s="144" t="s">
        <v>1008</v>
      </c>
      <c r="B700" s="151">
        <v>50</v>
      </c>
      <c r="C700" s="151">
        <v>10</v>
      </c>
      <c r="D700" s="151">
        <v>4</v>
      </c>
      <c r="E700" s="107">
        <v>474</v>
      </c>
      <c r="F700" s="107">
        <v>146</v>
      </c>
      <c r="G700" s="107">
        <v>352</v>
      </c>
      <c r="H700" s="156">
        <v>4.5999999999999996</v>
      </c>
      <c r="I700" s="107" t="s">
        <v>1009</v>
      </c>
      <c r="J700" s="110"/>
      <c r="K700" s="113"/>
      <c r="L700" s="103"/>
      <c r="M700" s="103"/>
    </row>
    <row r="701" spans="1:13" s="105" customFormat="1" ht="11.25" customHeight="1" x14ac:dyDescent="0.2">
      <c r="A701" s="144" t="s">
        <v>1010</v>
      </c>
      <c r="B701" s="151">
        <v>60</v>
      </c>
      <c r="C701" s="151">
        <v>16</v>
      </c>
      <c r="D701" s="151">
        <v>6</v>
      </c>
      <c r="E701" s="107">
        <v>450</v>
      </c>
      <c r="F701" s="107">
        <v>111</v>
      </c>
      <c r="G701" s="107">
        <v>325</v>
      </c>
      <c r="H701" s="156">
        <v>6</v>
      </c>
      <c r="I701" s="107" t="s">
        <v>1011</v>
      </c>
      <c r="J701" s="110"/>
      <c r="K701" s="113"/>
      <c r="L701" s="103"/>
      <c r="M701" s="103"/>
    </row>
    <row r="702" spans="1:13" s="105" customFormat="1" ht="11.25" customHeight="1" x14ac:dyDescent="0.2">
      <c r="A702" s="144" t="s">
        <v>1012</v>
      </c>
      <c r="B702" s="151">
        <v>75</v>
      </c>
      <c r="C702" s="151">
        <v>24</v>
      </c>
      <c r="D702" s="151">
        <v>6</v>
      </c>
      <c r="E702" s="107">
        <v>518</v>
      </c>
      <c r="F702" s="107">
        <v>111</v>
      </c>
      <c r="G702" s="107">
        <v>325</v>
      </c>
      <c r="H702" s="156">
        <v>7</v>
      </c>
      <c r="I702" s="107" t="s">
        <v>1013</v>
      </c>
      <c r="J702" s="110"/>
      <c r="K702" s="113"/>
      <c r="L702" s="103"/>
      <c r="M702" s="103"/>
    </row>
    <row r="703" spans="1:13" s="105" customFormat="1" ht="11.25" customHeight="1" x14ac:dyDescent="0.2">
      <c r="A703" s="144" t="s">
        <v>1014</v>
      </c>
      <c r="B703" s="151">
        <v>100</v>
      </c>
      <c r="C703" s="151">
        <v>30</v>
      </c>
      <c r="D703" s="151">
        <v>8</v>
      </c>
      <c r="E703" s="107">
        <v>586</v>
      </c>
      <c r="F703" s="107">
        <v>111</v>
      </c>
      <c r="G703" s="107">
        <v>325</v>
      </c>
      <c r="H703" s="156">
        <v>7.5</v>
      </c>
      <c r="I703" s="107" t="s">
        <v>1015</v>
      </c>
      <c r="J703" s="110"/>
      <c r="K703" s="113"/>
      <c r="L703" s="103"/>
      <c r="M703" s="103"/>
    </row>
    <row r="704" spans="1:13" s="105" customFormat="1" ht="11.25" customHeight="1" x14ac:dyDescent="0.2">
      <c r="A704" s="144"/>
      <c r="B704" s="151"/>
      <c r="C704" s="151"/>
      <c r="D704" s="151"/>
      <c r="E704" s="148"/>
      <c r="F704" s="107"/>
      <c r="G704" s="107"/>
      <c r="H704" s="110"/>
      <c r="I704" s="110"/>
      <c r="J704" s="110"/>
      <c r="K704" s="113"/>
      <c r="L704" s="103"/>
      <c r="M704" s="103"/>
    </row>
    <row r="705" spans="1:13" s="105" customFormat="1" ht="11.25" hidden="1" customHeight="1" x14ac:dyDescent="0.2">
      <c r="A705" s="144"/>
      <c r="B705" s="154"/>
      <c r="C705" s="151"/>
      <c r="D705" s="154"/>
      <c r="E705" s="110"/>
      <c r="F705" s="107"/>
      <c r="G705" s="110"/>
      <c r="H705" s="107"/>
      <c r="I705" s="107"/>
      <c r="J705" s="110"/>
      <c r="K705" s="113"/>
      <c r="L705" s="103"/>
      <c r="M705" s="103"/>
    </row>
    <row r="706" spans="1:13" s="105" customFormat="1" ht="11.25" hidden="1" customHeight="1" x14ac:dyDescent="0.2">
      <c r="A706" s="144"/>
      <c r="B706" s="112"/>
      <c r="C706" s="107"/>
      <c r="D706" s="107"/>
      <c r="E706" s="110"/>
      <c r="F706" s="107"/>
      <c r="G706" s="110"/>
      <c r="H706" s="107"/>
      <c r="I706" s="107"/>
      <c r="J706" s="110"/>
      <c r="K706" s="113"/>
      <c r="L706" s="103"/>
      <c r="M706" s="103"/>
    </row>
    <row r="707" spans="1:13" s="105" customFormat="1" ht="11.25" hidden="1" customHeight="1" x14ac:dyDescent="0.2">
      <c r="A707" s="144"/>
      <c r="B707" s="112"/>
      <c r="C707" s="107"/>
      <c r="D707" s="107"/>
      <c r="E707" s="110"/>
      <c r="F707" s="107"/>
      <c r="G707" s="110"/>
      <c r="H707" s="107"/>
      <c r="I707" s="107"/>
      <c r="J707" s="110"/>
      <c r="K707" s="113"/>
      <c r="L707" s="103"/>
      <c r="M707" s="103"/>
    </row>
    <row r="708" spans="1:13" s="105" customFormat="1" ht="11.25" hidden="1" customHeight="1" x14ac:dyDescent="0.2">
      <c r="A708" s="144"/>
      <c r="B708" s="147"/>
      <c r="C708" s="107"/>
      <c r="D708" s="107"/>
      <c r="E708" s="110"/>
      <c r="F708" s="107"/>
      <c r="G708" s="110"/>
      <c r="H708" s="107"/>
      <c r="I708" s="107"/>
      <c r="J708" s="110"/>
      <c r="K708" s="113"/>
      <c r="L708" s="103"/>
      <c r="M708" s="103"/>
    </row>
    <row r="709" spans="1:13" s="105" customFormat="1" ht="11.25" hidden="1" customHeight="1" x14ac:dyDescent="0.2">
      <c r="A709" s="142"/>
      <c r="B709" s="107"/>
      <c r="C709" s="107"/>
      <c r="D709" s="107"/>
      <c r="E709" s="112"/>
      <c r="F709" s="107"/>
      <c r="G709" s="110"/>
      <c r="H709" s="107"/>
      <c r="I709" s="107"/>
      <c r="J709" s="110"/>
      <c r="K709" s="113"/>
      <c r="L709" s="103"/>
      <c r="M709" s="103"/>
    </row>
    <row r="710" spans="1:13" s="105" customFormat="1" ht="11.25" hidden="1" customHeight="1" x14ac:dyDescent="0.2">
      <c r="A710" s="142"/>
      <c r="B710" s="107"/>
      <c r="C710" s="107"/>
      <c r="D710" s="107"/>
      <c r="E710" s="112"/>
      <c r="F710" s="107"/>
      <c r="G710" s="110"/>
      <c r="H710" s="107"/>
      <c r="I710" s="107"/>
      <c r="J710" s="110"/>
      <c r="K710" s="113"/>
      <c r="L710" s="103"/>
      <c r="M710" s="103"/>
    </row>
    <row r="711" spans="1:13" s="105" customFormat="1" ht="11.25" hidden="1" customHeight="1" x14ac:dyDescent="0.2">
      <c r="A711" s="142"/>
      <c r="B711" s="107"/>
      <c r="C711" s="107"/>
      <c r="D711" s="107"/>
      <c r="E711" s="112"/>
      <c r="F711" s="107"/>
      <c r="G711" s="110"/>
      <c r="H711" s="107"/>
      <c r="I711" s="107"/>
      <c r="J711" s="110"/>
      <c r="K711" s="113"/>
      <c r="L711" s="103"/>
      <c r="M711" s="103"/>
    </row>
    <row r="712" spans="1:13" ht="11.25" customHeight="1" x14ac:dyDescent="0.15">
      <c r="A712" s="102" t="s">
        <v>729</v>
      </c>
      <c r="B712" s="350" t="s">
        <v>1016</v>
      </c>
      <c r="C712" s="352"/>
      <c r="D712" s="352"/>
      <c r="E712" s="352"/>
      <c r="F712" s="352"/>
      <c r="G712" s="352"/>
      <c r="H712" s="352"/>
      <c r="I712" s="352"/>
      <c r="J712" s="352"/>
      <c r="K712" s="352"/>
      <c r="L712" s="352"/>
      <c r="M712" s="353"/>
    </row>
    <row r="713" spans="1:13" ht="11.25" customHeight="1" x14ac:dyDescent="0.15">
      <c r="A713" s="102" t="s">
        <v>730</v>
      </c>
      <c r="B713" s="350"/>
      <c r="C713" s="352"/>
      <c r="D713" s="352"/>
      <c r="E713" s="352"/>
      <c r="F713" s="352"/>
      <c r="G713" s="352"/>
      <c r="H713" s="352"/>
      <c r="I713" s="352"/>
      <c r="J713" s="352"/>
      <c r="K713" s="352"/>
      <c r="L713" s="352"/>
      <c r="M713" s="353"/>
    </row>
    <row r="714" spans="1:13" ht="11.25" customHeight="1" x14ac:dyDescent="0.15">
      <c r="A714" s="102" t="s">
        <v>731</v>
      </c>
      <c r="B714" s="350"/>
      <c r="C714" s="352"/>
      <c r="D714" s="352"/>
      <c r="E714" s="352"/>
      <c r="F714" s="352"/>
      <c r="G714" s="352"/>
      <c r="H714" s="352"/>
      <c r="I714" s="352"/>
      <c r="J714" s="352"/>
      <c r="K714" s="352"/>
      <c r="L714" s="352"/>
      <c r="M714" s="353"/>
    </row>
    <row r="715" spans="1:13" x14ac:dyDescent="0.15">
      <c r="B715" s="114"/>
      <c r="C715" s="114"/>
      <c r="D715" s="115"/>
      <c r="E715" s="114"/>
      <c r="F715" s="114"/>
      <c r="G715" s="116"/>
      <c r="H715" s="114"/>
      <c r="I715" s="114"/>
      <c r="J715" s="116"/>
    </row>
    <row r="716" spans="1:13" ht="11.25" customHeight="1" x14ac:dyDescent="0.15"/>
    <row r="717" spans="1:13" s="100" customFormat="1" ht="11.25" customHeight="1" x14ac:dyDescent="0.2">
      <c r="A717" s="130" t="s">
        <v>18</v>
      </c>
      <c r="B717" s="99" t="s">
        <v>708</v>
      </c>
      <c r="C717" s="357">
        <v>2010801001</v>
      </c>
      <c r="D717" s="358"/>
      <c r="E717" s="130" t="s">
        <v>709</v>
      </c>
      <c r="F717" s="359" t="s">
        <v>1017</v>
      </c>
      <c r="G717" s="360"/>
      <c r="H717" s="361"/>
      <c r="I717" s="130" t="s">
        <v>711</v>
      </c>
      <c r="J717" s="362"/>
      <c r="K717" s="363"/>
      <c r="L717" s="363"/>
      <c r="M717" s="364"/>
    </row>
    <row r="718" spans="1:13" s="100" customFormat="1" ht="11.25" customHeight="1" x14ac:dyDescent="0.2">
      <c r="A718" s="98" t="s">
        <v>712</v>
      </c>
      <c r="B718" s="99"/>
      <c r="C718" s="357"/>
      <c r="D718" s="358"/>
      <c r="E718" s="367"/>
      <c r="F718" s="368"/>
      <c r="G718" s="368"/>
      <c r="H718" s="98" t="s">
        <v>712</v>
      </c>
      <c r="I718" s="99"/>
      <c r="J718" s="357"/>
      <c r="K718" s="358"/>
      <c r="L718" s="365"/>
      <c r="M718" s="366"/>
    </row>
    <row r="719" spans="1:13" s="100" customFormat="1" ht="11.25" customHeight="1" x14ac:dyDescent="0.2">
      <c r="A719" s="130" t="s">
        <v>466</v>
      </c>
      <c r="B719" s="347" t="s">
        <v>271</v>
      </c>
      <c r="C719" s="348"/>
      <c r="D719" s="349"/>
      <c r="E719" s="347" t="s">
        <v>1018</v>
      </c>
      <c r="F719" s="348"/>
      <c r="G719" s="348"/>
      <c r="H719" s="348"/>
      <c r="I719" s="348"/>
      <c r="J719" s="348"/>
      <c r="K719" s="347" t="s">
        <v>1019</v>
      </c>
      <c r="L719" s="348"/>
      <c r="M719" s="349"/>
    </row>
    <row r="720" spans="1:13" ht="11.25" customHeight="1" x14ac:dyDescent="0.15">
      <c r="A720" s="130" t="s">
        <v>713</v>
      </c>
      <c r="B720" s="350" t="s">
        <v>714</v>
      </c>
      <c r="C720" s="351"/>
      <c r="D720" s="351"/>
      <c r="E720" s="351"/>
      <c r="F720" s="351"/>
      <c r="G720" s="351"/>
      <c r="H720" s="351"/>
      <c r="I720" s="131" t="s">
        <v>715</v>
      </c>
      <c r="J720" s="350" t="s">
        <v>737</v>
      </c>
      <c r="K720" s="352"/>
      <c r="L720" s="352"/>
      <c r="M720" s="353"/>
    </row>
    <row r="721" spans="1:13" s="105" customFormat="1" ht="11.25" customHeight="1" x14ac:dyDescent="0.2">
      <c r="A721" s="143" t="s">
        <v>717</v>
      </c>
      <c r="B721" s="103" t="s">
        <v>961</v>
      </c>
      <c r="C721" s="103" t="s">
        <v>962</v>
      </c>
      <c r="D721" s="103" t="s">
        <v>963</v>
      </c>
      <c r="E721" s="104" t="s">
        <v>721</v>
      </c>
      <c r="F721" s="103"/>
      <c r="G721" s="103"/>
      <c r="H721" s="103"/>
      <c r="I721" s="103"/>
      <c r="J721" s="103"/>
      <c r="K721" s="113"/>
      <c r="L721" s="103"/>
      <c r="M721" s="103"/>
    </row>
    <row r="722" spans="1:13" s="105" customFormat="1" ht="11.25" customHeight="1" x14ac:dyDescent="0.2">
      <c r="A722" s="144" t="s">
        <v>1020</v>
      </c>
      <c r="B722" s="159">
        <v>800</v>
      </c>
      <c r="C722" s="159">
        <v>550</v>
      </c>
      <c r="D722" s="159">
        <v>200</v>
      </c>
      <c r="E722" s="160">
        <v>50</v>
      </c>
      <c r="F722" s="153"/>
      <c r="G722" s="119"/>
      <c r="H722" s="110"/>
      <c r="I722" s="107"/>
      <c r="J722" s="110"/>
      <c r="K722" s="119"/>
      <c r="L722" s="103"/>
      <c r="M722" s="103"/>
    </row>
    <row r="723" spans="1:13" s="105" customFormat="1" ht="11.25" customHeight="1" x14ac:dyDescent="0.2">
      <c r="A723" s="144" t="s">
        <v>1021</v>
      </c>
      <c r="B723" s="159">
        <v>700</v>
      </c>
      <c r="C723" s="159">
        <v>500</v>
      </c>
      <c r="D723" s="159">
        <v>200</v>
      </c>
      <c r="E723" s="160">
        <v>44</v>
      </c>
      <c r="F723" s="107"/>
      <c r="G723" s="107"/>
      <c r="H723" s="110"/>
      <c r="I723" s="107"/>
      <c r="J723" s="110"/>
      <c r="K723" s="113"/>
      <c r="L723" s="103"/>
      <c r="M723" s="103"/>
    </row>
    <row r="724" spans="1:13" s="105" customFormat="1" ht="11.25" customHeight="1" x14ac:dyDescent="0.2">
      <c r="A724" s="144"/>
      <c r="B724" s="151"/>
      <c r="C724" s="151"/>
      <c r="D724" s="151"/>
      <c r="E724" s="112"/>
      <c r="F724" s="107"/>
      <c r="G724" s="107"/>
      <c r="H724" s="110"/>
      <c r="I724" s="107"/>
      <c r="J724" s="110"/>
      <c r="K724" s="113"/>
      <c r="L724" s="103"/>
      <c r="M724" s="103"/>
    </row>
    <row r="725" spans="1:13" s="105" customFormat="1" ht="11.25" hidden="1" customHeight="1" x14ac:dyDescent="0.2">
      <c r="A725" s="144"/>
      <c r="B725" s="151"/>
      <c r="C725" s="151"/>
      <c r="D725" s="151"/>
      <c r="E725" s="112"/>
      <c r="F725" s="107"/>
      <c r="G725" s="107"/>
      <c r="H725" s="107"/>
      <c r="I725" s="107"/>
      <c r="J725" s="110"/>
      <c r="K725" s="113"/>
      <c r="L725" s="103"/>
      <c r="M725" s="103"/>
    </row>
    <row r="726" spans="1:13" s="105" customFormat="1" ht="11.25" hidden="1" customHeight="1" x14ac:dyDescent="0.2">
      <c r="A726" s="144"/>
      <c r="B726" s="151"/>
      <c r="C726" s="151"/>
      <c r="D726" s="151"/>
      <c r="E726" s="112"/>
      <c r="F726" s="107"/>
      <c r="G726" s="107"/>
      <c r="H726" s="107"/>
      <c r="I726" s="107"/>
      <c r="J726" s="110"/>
      <c r="K726" s="113"/>
      <c r="L726" s="103"/>
      <c r="M726" s="103"/>
    </row>
    <row r="727" spans="1:13" s="105" customFormat="1" ht="11.25" hidden="1" customHeight="1" x14ac:dyDescent="0.2">
      <c r="A727" s="144"/>
      <c r="B727" s="151"/>
      <c r="C727" s="151"/>
      <c r="D727" s="151"/>
      <c r="E727" s="112"/>
      <c r="F727" s="107"/>
      <c r="G727" s="107"/>
      <c r="H727" s="110"/>
      <c r="I727" s="107"/>
      <c r="J727" s="110"/>
      <c r="K727" s="113"/>
      <c r="L727" s="103"/>
      <c r="M727" s="103"/>
    </row>
    <row r="728" spans="1:13" s="105" customFormat="1" ht="11.25" hidden="1" customHeight="1" x14ac:dyDescent="0.2">
      <c r="A728" s="144"/>
      <c r="B728" s="154"/>
      <c r="C728" s="151"/>
      <c r="D728" s="154"/>
      <c r="E728" s="110"/>
      <c r="F728" s="107"/>
      <c r="G728" s="110"/>
      <c r="H728" s="107"/>
      <c r="I728" s="107"/>
      <c r="J728" s="110"/>
      <c r="K728" s="113"/>
      <c r="L728" s="103"/>
      <c r="M728" s="103"/>
    </row>
    <row r="729" spans="1:13" s="105" customFormat="1" ht="11.25" hidden="1" customHeight="1" x14ac:dyDescent="0.2">
      <c r="A729" s="144"/>
      <c r="B729" s="112"/>
      <c r="C729" s="107"/>
      <c r="D729" s="107"/>
      <c r="E729" s="110"/>
      <c r="F729" s="107"/>
      <c r="G729" s="110"/>
      <c r="H729" s="107"/>
      <c r="I729" s="107"/>
      <c r="J729" s="110"/>
      <c r="K729" s="113"/>
      <c r="L729" s="103"/>
      <c r="M729" s="103"/>
    </row>
    <row r="730" spans="1:13" s="105" customFormat="1" ht="11.25" hidden="1" customHeight="1" x14ac:dyDescent="0.2">
      <c r="A730" s="144"/>
      <c r="B730" s="112"/>
      <c r="C730" s="107"/>
      <c r="D730" s="107"/>
      <c r="E730" s="110"/>
      <c r="F730" s="107"/>
      <c r="G730" s="110"/>
      <c r="H730" s="107"/>
      <c r="I730" s="107"/>
      <c r="J730" s="110"/>
      <c r="K730" s="113"/>
      <c r="L730" s="103"/>
      <c r="M730" s="103"/>
    </row>
    <row r="731" spans="1:13" s="105" customFormat="1" ht="11.25" hidden="1" customHeight="1" x14ac:dyDescent="0.2">
      <c r="A731" s="144"/>
      <c r="B731" s="147"/>
      <c r="C731" s="107"/>
      <c r="D731" s="107"/>
      <c r="E731" s="110"/>
      <c r="F731" s="107"/>
      <c r="G731" s="110"/>
      <c r="H731" s="107"/>
      <c r="I731" s="107"/>
      <c r="J731" s="110"/>
      <c r="K731" s="113"/>
      <c r="L731" s="103"/>
      <c r="M731" s="103"/>
    </row>
    <row r="732" spans="1:13" s="105" customFormat="1" ht="11.25" hidden="1" customHeight="1" x14ac:dyDescent="0.2">
      <c r="A732" s="142"/>
      <c r="B732" s="107"/>
      <c r="C732" s="107"/>
      <c r="D732" s="107"/>
      <c r="E732" s="112"/>
      <c r="F732" s="107"/>
      <c r="G732" s="110"/>
      <c r="H732" s="107"/>
      <c r="I732" s="107"/>
      <c r="J732" s="110"/>
      <c r="K732" s="113"/>
      <c r="L732" s="103"/>
      <c r="M732" s="103"/>
    </row>
    <row r="733" spans="1:13" s="105" customFormat="1" ht="11.25" hidden="1" customHeight="1" x14ac:dyDescent="0.2">
      <c r="A733" s="142"/>
      <c r="B733" s="107"/>
      <c r="C733" s="107"/>
      <c r="D733" s="107"/>
      <c r="E733" s="112"/>
      <c r="F733" s="107"/>
      <c r="G733" s="110"/>
      <c r="H733" s="107"/>
      <c r="I733" s="107"/>
      <c r="J733" s="110"/>
      <c r="K733" s="113"/>
      <c r="L733" s="103"/>
      <c r="M733" s="103"/>
    </row>
    <row r="734" spans="1:13" s="105" customFormat="1" ht="11.25" hidden="1" customHeight="1" x14ac:dyDescent="0.2">
      <c r="A734" s="142"/>
      <c r="B734" s="107"/>
      <c r="C734" s="107"/>
      <c r="D734" s="107"/>
      <c r="E734" s="112"/>
      <c r="F734" s="107"/>
      <c r="G734" s="110"/>
      <c r="H734" s="107"/>
      <c r="I734" s="107"/>
      <c r="J734" s="110"/>
      <c r="K734" s="113"/>
      <c r="L734" s="103"/>
      <c r="M734" s="103"/>
    </row>
    <row r="735" spans="1:13" ht="11.25" customHeight="1" x14ac:dyDescent="0.15">
      <c r="A735" s="102" t="s">
        <v>729</v>
      </c>
      <c r="B735" s="350" t="s">
        <v>1022</v>
      </c>
      <c r="C735" s="352"/>
      <c r="D735" s="352"/>
      <c r="E735" s="352"/>
      <c r="F735" s="352"/>
      <c r="G735" s="352"/>
      <c r="H735" s="352"/>
      <c r="I735" s="352"/>
      <c r="J735" s="352"/>
      <c r="K735" s="352"/>
      <c r="L735" s="352"/>
      <c r="M735" s="353"/>
    </row>
    <row r="736" spans="1:13" ht="11.25" customHeight="1" x14ac:dyDescent="0.15">
      <c r="A736" s="102" t="s">
        <v>730</v>
      </c>
      <c r="B736" s="350" t="s">
        <v>1023</v>
      </c>
      <c r="C736" s="352"/>
      <c r="D736" s="352"/>
      <c r="E736" s="352"/>
      <c r="F736" s="352"/>
      <c r="G736" s="352"/>
      <c r="H736" s="352"/>
      <c r="I736" s="352"/>
      <c r="J736" s="352"/>
      <c r="K736" s="352"/>
      <c r="L736" s="352"/>
      <c r="M736" s="353"/>
    </row>
    <row r="737" spans="1:13" ht="11.25" customHeight="1" x14ac:dyDescent="0.15">
      <c r="A737" s="102" t="s">
        <v>731</v>
      </c>
      <c r="B737" s="350"/>
      <c r="C737" s="352"/>
      <c r="D737" s="352"/>
      <c r="E737" s="352"/>
      <c r="F737" s="352"/>
      <c r="G737" s="352"/>
      <c r="H737" s="352"/>
      <c r="I737" s="352"/>
      <c r="J737" s="352"/>
      <c r="K737" s="352"/>
      <c r="L737" s="352"/>
      <c r="M737" s="353"/>
    </row>
    <row r="738" spans="1:13" x14ac:dyDescent="0.15">
      <c r="B738" s="114"/>
      <c r="C738" s="114"/>
      <c r="D738" s="115"/>
      <c r="E738" s="114"/>
      <c r="F738" s="114"/>
      <c r="G738" s="116"/>
      <c r="H738" s="114"/>
      <c r="I738" s="114"/>
      <c r="J738" s="116"/>
    </row>
    <row r="739" spans="1:13" ht="11.25" customHeight="1" x14ac:dyDescent="0.15"/>
    <row r="740" spans="1:13" s="100" customFormat="1" ht="11.25" customHeight="1" x14ac:dyDescent="0.2">
      <c r="A740" s="130" t="s">
        <v>18</v>
      </c>
      <c r="B740" s="99" t="s">
        <v>708</v>
      </c>
      <c r="C740" s="357">
        <v>2010901001</v>
      </c>
      <c r="D740" s="358"/>
      <c r="E740" s="130" t="s">
        <v>709</v>
      </c>
      <c r="F740" s="359" t="s">
        <v>61</v>
      </c>
      <c r="G740" s="360"/>
      <c r="H740" s="361"/>
      <c r="I740" s="130" t="s">
        <v>711</v>
      </c>
      <c r="J740" s="362"/>
      <c r="K740" s="363"/>
      <c r="L740" s="363"/>
      <c r="M740" s="364"/>
    </row>
    <row r="741" spans="1:13" s="100" customFormat="1" ht="11.25" customHeight="1" x14ac:dyDescent="0.2">
      <c r="A741" s="98" t="s">
        <v>712</v>
      </c>
      <c r="B741" s="99"/>
      <c r="C741" s="357"/>
      <c r="D741" s="358"/>
      <c r="E741" s="359"/>
      <c r="F741" s="360"/>
      <c r="G741" s="361"/>
      <c r="H741" s="98" t="s">
        <v>712</v>
      </c>
      <c r="I741" s="99"/>
      <c r="J741" s="357"/>
      <c r="K741" s="358"/>
      <c r="L741" s="365"/>
      <c r="M741" s="366"/>
    </row>
    <row r="742" spans="1:13" s="100" customFormat="1" ht="11.25" customHeight="1" x14ac:dyDescent="0.2">
      <c r="A742" s="130" t="s">
        <v>466</v>
      </c>
      <c r="B742" s="347" t="s">
        <v>986</v>
      </c>
      <c r="C742" s="348"/>
      <c r="D742" s="349"/>
      <c r="E742" s="347"/>
      <c r="F742" s="348"/>
      <c r="G742" s="348"/>
      <c r="H742" s="348"/>
      <c r="I742" s="348"/>
      <c r="J742" s="348"/>
      <c r="K742" s="347"/>
      <c r="L742" s="348"/>
      <c r="M742" s="349"/>
    </row>
    <row r="743" spans="1:13" ht="11.25" customHeight="1" x14ac:dyDescent="0.15">
      <c r="A743" s="130" t="s">
        <v>713</v>
      </c>
      <c r="B743" s="350" t="s">
        <v>714</v>
      </c>
      <c r="C743" s="351"/>
      <c r="D743" s="351"/>
      <c r="E743" s="351"/>
      <c r="F743" s="351"/>
      <c r="G743" s="351"/>
      <c r="H743" s="351"/>
      <c r="I743" s="131" t="s">
        <v>715</v>
      </c>
      <c r="J743" s="350" t="s">
        <v>716</v>
      </c>
      <c r="K743" s="352"/>
      <c r="L743" s="352"/>
      <c r="M743" s="353"/>
    </row>
    <row r="744" spans="1:13" s="105" customFormat="1" ht="11.25" customHeight="1" x14ac:dyDescent="0.2">
      <c r="A744" s="143" t="s">
        <v>717</v>
      </c>
      <c r="B744" s="103" t="s">
        <v>961</v>
      </c>
      <c r="C744" s="103" t="s">
        <v>962</v>
      </c>
      <c r="D744" s="103" t="s">
        <v>963</v>
      </c>
      <c r="E744" s="104" t="s">
        <v>721</v>
      </c>
      <c r="F744" s="103"/>
      <c r="G744" s="103"/>
      <c r="H744" s="103"/>
      <c r="I744" s="103"/>
      <c r="J744" s="103"/>
      <c r="K744" s="113"/>
      <c r="L744" s="103"/>
      <c r="M744" s="103"/>
    </row>
    <row r="745" spans="1:13" s="105" customFormat="1" ht="11.25" customHeight="1" x14ac:dyDescent="0.2">
      <c r="A745" s="144" t="s">
        <v>1024</v>
      </c>
      <c r="B745" s="135">
        <v>800</v>
      </c>
      <c r="C745" s="135">
        <v>200</v>
      </c>
      <c r="D745" s="135">
        <v>2400</v>
      </c>
      <c r="E745" s="118">
        <v>270</v>
      </c>
      <c r="F745" s="153"/>
      <c r="G745" s="119"/>
      <c r="H745" s="110"/>
      <c r="I745" s="107"/>
      <c r="J745" s="110"/>
      <c r="K745" s="119"/>
      <c r="L745" s="103"/>
      <c r="M745" s="103"/>
    </row>
    <row r="746" spans="1:13" s="105" customFormat="1" ht="11.25" customHeight="1" x14ac:dyDescent="0.2">
      <c r="A746" s="144" t="s">
        <v>1025</v>
      </c>
      <c r="B746" s="135">
        <v>1300</v>
      </c>
      <c r="C746" s="135">
        <v>200</v>
      </c>
      <c r="D746" s="135">
        <v>1200</v>
      </c>
      <c r="E746" s="118">
        <v>280</v>
      </c>
      <c r="F746" s="107"/>
      <c r="G746" s="107"/>
      <c r="H746" s="110"/>
      <c r="I746" s="107"/>
      <c r="J746" s="110"/>
      <c r="K746" s="113"/>
      <c r="L746" s="103"/>
      <c r="M746" s="103"/>
    </row>
    <row r="747" spans="1:13" s="105" customFormat="1" ht="11.25" customHeight="1" x14ac:dyDescent="0.2">
      <c r="A747" s="144"/>
      <c r="B747" s="135"/>
      <c r="C747" s="135"/>
      <c r="D747" s="135"/>
      <c r="E747" s="118"/>
      <c r="F747" s="107"/>
      <c r="G747" s="107"/>
      <c r="H747" s="110"/>
      <c r="I747" s="107"/>
      <c r="J747" s="110"/>
      <c r="K747" s="113"/>
      <c r="L747" s="103"/>
      <c r="M747" s="103"/>
    </row>
    <row r="748" spans="1:13" s="105" customFormat="1" ht="11.25" hidden="1" customHeight="1" x14ac:dyDescent="0.2">
      <c r="A748" s="144"/>
      <c r="B748" s="151"/>
      <c r="C748" s="151"/>
      <c r="D748" s="151"/>
      <c r="E748" s="112"/>
      <c r="F748" s="107"/>
      <c r="G748" s="107"/>
      <c r="H748" s="107"/>
      <c r="I748" s="107"/>
      <c r="J748" s="110"/>
      <c r="K748" s="113"/>
      <c r="L748" s="103"/>
      <c r="M748" s="103"/>
    </row>
    <row r="749" spans="1:13" s="105" customFormat="1" ht="11.25" hidden="1" customHeight="1" x14ac:dyDescent="0.2">
      <c r="A749" s="144"/>
      <c r="B749" s="151"/>
      <c r="C749" s="151"/>
      <c r="D749" s="151"/>
      <c r="E749" s="112"/>
      <c r="F749" s="107"/>
      <c r="G749" s="107"/>
      <c r="H749" s="107"/>
      <c r="I749" s="107"/>
      <c r="J749" s="110"/>
      <c r="K749" s="113"/>
      <c r="L749" s="103"/>
      <c r="M749" s="103"/>
    </row>
    <row r="750" spans="1:13" s="105" customFormat="1" ht="11.25" hidden="1" customHeight="1" x14ac:dyDescent="0.2">
      <c r="A750" s="144"/>
      <c r="B750" s="151"/>
      <c r="C750" s="151"/>
      <c r="D750" s="151"/>
      <c r="E750" s="112"/>
      <c r="F750" s="107"/>
      <c r="G750" s="107"/>
      <c r="H750" s="110"/>
      <c r="I750" s="107"/>
      <c r="J750" s="110"/>
      <c r="K750" s="113"/>
      <c r="L750" s="103"/>
      <c r="M750" s="103"/>
    </row>
    <row r="751" spans="1:13" s="105" customFormat="1" ht="11.25" hidden="1" customHeight="1" x14ac:dyDescent="0.2">
      <c r="A751" s="144"/>
      <c r="B751" s="154"/>
      <c r="C751" s="151"/>
      <c r="D751" s="154"/>
      <c r="E751" s="110"/>
      <c r="F751" s="107"/>
      <c r="G751" s="110"/>
      <c r="H751" s="107"/>
      <c r="I751" s="107"/>
      <c r="J751" s="110"/>
      <c r="K751" s="113"/>
      <c r="L751" s="103"/>
      <c r="M751" s="103"/>
    </row>
    <row r="752" spans="1:13" s="105" customFormat="1" ht="11.25" hidden="1" customHeight="1" x14ac:dyDescent="0.2">
      <c r="A752" s="144"/>
      <c r="B752" s="112"/>
      <c r="C752" s="107"/>
      <c r="D752" s="107"/>
      <c r="E752" s="110"/>
      <c r="F752" s="107"/>
      <c r="G752" s="110"/>
      <c r="H752" s="107"/>
      <c r="I752" s="107"/>
      <c r="J752" s="110"/>
      <c r="K752" s="113"/>
      <c r="L752" s="103"/>
      <c r="M752" s="103"/>
    </row>
    <row r="753" spans="1:13" s="105" customFormat="1" ht="11.25" hidden="1" customHeight="1" x14ac:dyDescent="0.2">
      <c r="A753" s="144"/>
      <c r="B753" s="112"/>
      <c r="C753" s="107"/>
      <c r="D753" s="107"/>
      <c r="E753" s="110"/>
      <c r="F753" s="107"/>
      <c r="G753" s="110"/>
      <c r="H753" s="107"/>
      <c r="I753" s="107"/>
      <c r="J753" s="110"/>
      <c r="K753" s="113"/>
      <c r="L753" s="103"/>
      <c r="M753" s="103"/>
    </row>
    <row r="754" spans="1:13" s="105" customFormat="1" ht="11.25" hidden="1" customHeight="1" x14ac:dyDescent="0.2">
      <c r="A754" s="144"/>
      <c r="B754" s="147"/>
      <c r="C754" s="107"/>
      <c r="D754" s="107"/>
      <c r="E754" s="110"/>
      <c r="F754" s="107"/>
      <c r="G754" s="110"/>
      <c r="H754" s="107"/>
      <c r="I754" s="107"/>
      <c r="J754" s="110"/>
      <c r="K754" s="113"/>
      <c r="L754" s="103"/>
      <c r="M754" s="103"/>
    </row>
    <row r="755" spans="1:13" s="105" customFormat="1" ht="11.25" hidden="1" customHeight="1" x14ac:dyDescent="0.2">
      <c r="A755" s="142"/>
      <c r="B755" s="107"/>
      <c r="C755" s="107"/>
      <c r="D755" s="107"/>
      <c r="E755" s="112"/>
      <c r="F755" s="107"/>
      <c r="G755" s="110"/>
      <c r="H755" s="107"/>
      <c r="I755" s="107"/>
      <c r="J755" s="110"/>
      <c r="K755" s="113"/>
      <c r="L755" s="103"/>
      <c r="M755" s="103"/>
    </row>
    <row r="756" spans="1:13" s="105" customFormat="1" ht="11.25" hidden="1" customHeight="1" x14ac:dyDescent="0.2">
      <c r="A756" s="142"/>
      <c r="B756" s="107"/>
      <c r="C756" s="107"/>
      <c r="D756" s="107"/>
      <c r="E756" s="112"/>
      <c r="F756" s="107"/>
      <c r="G756" s="110"/>
      <c r="H756" s="107"/>
      <c r="I756" s="107"/>
      <c r="J756" s="110"/>
      <c r="K756" s="113"/>
      <c r="L756" s="103"/>
      <c r="M756" s="103"/>
    </row>
    <row r="757" spans="1:13" s="105" customFormat="1" ht="11.25" hidden="1" customHeight="1" x14ac:dyDescent="0.2">
      <c r="A757" s="142"/>
      <c r="B757" s="107"/>
      <c r="C757" s="107"/>
      <c r="D757" s="107"/>
      <c r="E757" s="112"/>
      <c r="F757" s="107"/>
      <c r="G757" s="110"/>
      <c r="H757" s="107"/>
      <c r="I757" s="107"/>
      <c r="J757" s="110"/>
      <c r="K757" s="113"/>
      <c r="L757" s="103"/>
      <c r="M757" s="103"/>
    </row>
    <row r="758" spans="1:13" ht="11.25" customHeight="1" x14ac:dyDescent="0.15">
      <c r="A758" s="102" t="s">
        <v>729</v>
      </c>
      <c r="B758" s="350" t="s">
        <v>990</v>
      </c>
      <c r="C758" s="352"/>
      <c r="D758" s="352"/>
      <c r="E758" s="352"/>
      <c r="F758" s="352"/>
      <c r="G758" s="352"/>
      <c r="H758" s="352"/>
      <c r="I758" s="352"/>
      <c r="J758" s="352"/>
      <c r="K758" s="352"/>
      <c r="L758" s="352"/>
      <c r="M758" s="353"/>
    </row>
    <row r="759" spans="1:13" ht="11.25" customHeight="1" x14ac:dyDescent="0.15">
      <c r="A759" s="102" t="s">
        <v>730</v>
      </c>
      <c r="B759" s="350" t="s">
        <v>1026</v>
      </c>
      <c r="C759" s="352"/>
      <c r="D759" s="352"/>
      <c r="E759" s="352"/>
      <c r="F759" s="352"/>
      <c r="G759" s="352"/>
      <c r="H759" s="352"/>
      <c r="I759" s="352"/>
      <c r="J759" s="352"/>
      <c r="K759" s="352"/>
      <c r="L759" s="352"/>
      <c r="M759" s="353"/>
    </row>
    <row r="760" spans="1:13" ht="11.25" customHeight="1" x14ac:dyDescent="0.15">
      <c r="A760" s="102" t="s">
        <v>731</v>
      </c>
      <c r="B760" s="350" t="s">
        <v>1027</v>
      </c>
      <c r="C760" s="352"/>
      <c r="D760" s="352"/>
      <c r="E760" s="352"/>
      <c r="F760" s="352"/>
      <c r="G760" s="352"/>
      <c r="H760" s="352"/>
      <c r="I760" s="352"/>
      <c r="J760" s="352"/>
      <c r="K760" s="352"/>
      <c r="L760" s="352"/>
      <c r="M760" s="353"/>
    </row>
    <row r="761" spans="1:13" x14ac:dyDescent="0.15">
      <c r="B761" s="114"/>
      <c r="C761" s="114"/>
      <c r="D761" s="115"/>
      <c r="E761" s="114"/>
      <c r="F761" s="114"/>
      <c r="G761" s="116"/>
      <c r="H761" s="114"/>
      <c r="I761" s="114"/>
      <c r="J761" s="116"/>
    </row>
    <row r="762" spans="1:13" ht="11.25" customHeight="1" x14ac:dyDescent="0.15"/>
    <row r="763" spans="1:13" s="100" customFormat="1" ht="11.25" customHeight="1" x14ac:dyDescent="0.2">
      <c r="A763" s="130" t="s">
        <v>18</v>
      </c>
      <c r="B763" s="99" t="s">
        <v>708</v>
      </c>
      <c r="C763" s="357">
        <v>2011101001</v>
      </c>
      <c r="D763" s="358"/>
      <c r="E763" s="130" t="s">
        <v>709</v>
      </c>
      <c r="F763" s="359" t="s">
        <v>1028</v>
      </c>
      <c r="G763" s="360"/>
      <c r="H763" s="361"/>
      <c r="I763" s="130" t="s">
        <v>711</v>
      </c>
      <c r="J763" s="362"/>
      <c r="K763" s="363"/>
      <c r="L763" s="363"/>
      <c r="M763" s="364"/>
    </row>
    <row r="764" spans="1:13" s="100" customFormat="1" ht="11.25" customHeight="1" x14ac:dyDescent="0.2">
      <c r="A764" s="98" t="s">
        <v>712</v>
      </c>
      <c r="B764" s="99"/>
      <c r="C764" s="357"/>
      <c r="D764" s="358"/>
      <c r="E764" s="367"/>
      <c r="F764" s="368"/>
      <c r="G764" s="368"/>
      <c r="H764" s="98" t="s">
        <v>712</v>
      </c>
      <c r="I764" s="99"/>
      <c r="J764" s="357"/>
      <c r="K764" s="358"/>
      <c r="L764" s="365"/>
      <c r="M764" s="366"/>
    </row>
    <row r="765" spans="1:13" s="100" customFormat="1" ht="11.25" customHeight="1" x14ac:dyDescent="0.2">
      <c r="A765" s="130" t="s">
        <v>466</v>
      </c>
      <c r="B765" s="347" t="s">
        <v>271</v>
      </c>
      <c r="C765" s="348"/>
      <c r="D765" s="349"/>
      <c r="E765" s="347" t="s">
        <v>1018</v>
      </c>
      <c r="F765" s="348"/>
      <c r="G765" s="348"/>
      <c r="H765" s="348"/>
      <c r="I765" s="348"/>
      <c r="J765" s="348"/>
      <c r="K765" s="347" t="s">
        <v>1029</v>
      </c>
      <c r="L765" s="348"/>
      <c r="M765" s="349"/>
    </row>
    <row r="766" spans="1:13" ht="11.25" customHeight="1" x14ac:dyDescent="0.15">
      <c r="A766" s="130" t="s">
        <v>713</v>
      </c>
      <c r="B766" s="350" t="s">
        <v>714</v>
      </c>
      <c r="C766" s="351"/>
      <c r="D766" s="351"/>
      <c r="E766" s="351"/>
      <c r="F766" s="351"/>
      <c r="G766" s="351"/>
      <c r="H766" s="351"/>
      <c r="I766" s="131" t="s">
        <v>715</v>
      </c>
      <c r="J766" s="350" t="s">
        <v>737</v>
      </c>
      <c r="K766" s="352"/>
      <c r="L766" s="352"/>
      <c r="M766" s="353"/>
    </row>
    <row r="767" spans="1:13" s="105" customFormat="1" ht="11.25" customHeight="1" x14ac:dyDescent="0.2">
      <c r="A767" s="143" t="s">
        <v>717</v>
      </c>
      <c r="B767" s="103" t="s">
        <v>961</v>
      </c>
      <c r="C767" s="103" t="s">
        <v>962</v>
      </c>
      <c r="D767" s="103" t="s">
        <v>963</v>
      </c>
      <c r="E767" s="104" t="s">
        <v>721</v>
      </c>
      <c r="F767" s="103"/>
      <c r="G767" s="103"/>
      <c r="H767" s="103"/>
      <c r="I767" s="103"/>
      <c r="J767" s="103"/>
      <c r="K767" s="113"/>
      <c r="L767" s="103"/>
      <c r="M767" s="103"/>
    </row>
    <row r="768" spans="1:13" s="105" customFormat="1" ht="11.25" customHeight="1" x14ac:dyDescent="0.2">
      <c r="A768" s="144" t="s">
        <v>1030</v>
      </c>
      <c r="B768" s="159">
        <v>800</v>
      </c>
      <c r="C768" s="159">
        <v>500</v>
      </c>
      <c r="D768" s="159">
        <v>140</v>
      </c>
      <c r="E768" s="160">
        <v>23</v>
      </c>
      <c r="F768" s="153"/>
      <c r="G768" s="119"/>
      <c r="H768" s="110"/>
      <c r="I768" s="107"/>
      <c r="J768" s="110"/>
      <c r="K768" s="119"/>
      <c r="L768" s="103"/>
      <c r="M768" s="103"/>
    </row>
    <row r="769" spans="1:13" s="105" customFormat="1" ht="11.25" customHeight="1" x14ac:dyDescent="0.2">
      <c r="A769" s="144" t="s">
        <v>1031</v>
      </c>
      <c r="B769" s="159">
        <v>700</v>
      </c>
      <c r="C769" s="159">
        <v>400</v>
      </c>
      <c r="D769" s="159">
        <v>140</v>
      </c>
      <c r="E769" s="160">
        <v>20</v>
      </c>
      <c r="F769" s="107"/>
      <c r="G769" s="107"/>
      <c r="H769" s="110"/>
      <c r="I769" s="107"/>
      <c r="J769" s="110"/>
      <c r="K769" s="113"/>
      <c r="L769" s="103"/>
      <c r="M769" s="103"/>
    </row>
    <row r="770" spans="1:13" s="105" customFormat="1" ht="11.25" customHeight="1" x14ac:dyDescent="0.2">
      <c r="A770" s="144" t="s">
        <v>1032</v>
      </c>
      <c r="B770" s="159">
        <v>1000</v>
      </c>
      <c r="C770" s="159">
        <v>500</v>
      </c>
      <c r="D770" s="159">
        <v>140</v>
      </c>
      <c r="E770" s="160">
        <v>32</v>
      </c>
      <c r="F770" s="107"/>
      <c r="G770" s="107"/>
      <c r="H770" s="110"/>
      <c r="I770" s="107"/>
      <c r="J770" s="110"/>
      <c r="K770" s="113"/>
      <c r="L770" s="103"/>
      <c r="M770" s="103"/>
    </row>
    <row r="771" spans="1:13" s="105" customFormat="1" ht="11.25" customHeight="1" x14ac:dyDescent="0.2">
      <c r="A771" s="144"/>
      <c r="B771" s="151"/>
      <c r="C771" s="151"/>
      <c r="D771" s="151"/>
      <c r="E771" s="112"/>
      <c r="F771" s="107"/>
      <c r="G771" s="107"/>
      <c r="H771" s="107"/>
      <c r="I771" s="107"/>
      <c r="J771" s="110"/>
      <c r="K771" s="113"/>
      <c r="L771" s="103"/>
      <c r="M771" s="103"/>
    </row>
    <row r="772" spans="1:13" s="105" customFormat="1" ht="11.25" hidden="1" customHeight="1" x14ac:dyDescent="0.2">
      <c r="A772" s="144"/>
      <c r="B772" s="151"/>
      <c r="C772" s="151"/>
      <c r="D772" s="151"/>
      <c r="E772" s="112"/>
      <c r="F772" s="107"/>
      <c r="G772" s="107"/>
      <c r="H772" s="107"/>
      <c r="I772" s="107"/>
      <c r="J772" s="110"/>
      <c r="K772" s="113"/>
      <c r="L772" s="103"/>
      <c r="M772" s="103"/>
    </row>
    <row r="773" spans="1:13" s="105" customFormat="1" ht="11.25" hidden="1" customHeight="1" x14ac:dyDescent="0.2">
      <c r="A773" s="144"/>
      <c r="B773" s="151"/>
      <c r="C773" s="151"/>
      <c r="D773" s="151"/>
      <c r="E773" s="112"/>
      <c r="F773" s="107"/>
      <c r="G773" s="107"/>
      <c r="H773" s="110"/>
      <c r="I773" s="107"/>
      <c r="J773" s="110"/>
      <c r="K773" s="113"/>
      <c r="L773" s="103"/>
      <c r="M773" s="103"/>
    </row>
    <row r="774" spans="1:13" s="105" customFormat="1" ht="11.25" hidden="1" customHeight="1" x14ac:dyDescent="0.2">
      <c r="A774" s="144"/>
      <c r="B774" s="154"/>
      <c r="C774" s="151"/>
      <c r="D774" s="154"/>
      <c r="E774" s="110"/>
      <c r="F774" s="107"/>
      <c r="G774" s="110"/>
      <c r="H774" s="107"/>
      <c r="I774" s="107"/>
      <c r="J774" s="110"/>
      <c r="K774" s="113"/>
      <c r="L774" s="103"/>
      <c r="M774" s="103"/>
    </row>
    <row r="775" spans="1:13" s="105" customFormat="1" ht="11.25" hidden="1" customHeight="1" x14ac:dyDescent="0.2">
      <c r="A775" s="144"/>
      <c r="B775" s="112"/>
      <c r="C775" s="107"/>
      <c r="D775" s="107"/>
      <c r="E775" s="110"/>
      <c r="F775" s="107"/>
      <c r="G775" s="110"/>
      <c r="H775" s="107"/>
      <c r="I775" s="107"/>
      <c r="J775" s="110"/>
      <c r="K775" s="113"/>
      <c r="L775" s="103"/>
      <c r="M775" s="103"/>
    </row>
    <row r="776" spans="1:13" s="105" customFormat="1" ht="11.25" hidden="1" customHeight="1" x14ac:dyDescent="0.2">
      <c r="A776" s="144"/>
      <c r="B776" s="112"/>
      <c r="C776" s="107"/>
      <c r="D776" s="107"/>
      <c r="E776" s="110"/>
      <c r="F776" s="107"/>
      <c r="G776" s="110"/>
      <c r="H776" s="107"/>
      <c r="I776" s="107"/>
      <c r="J776" s="110"/>
      <c r="K776" s="113"/>
      <c r="L776" s="103"/>
      <c r="M776" s="103"/>
    </row>
    <row r="777" spans="1:13" s="105" customFormat="1" ht="11.25" hidden="1" customHeight="1" x14ac:dyDescent="0.2">
      <c r="A777" s="144"/>
      <c r="B777" s="147"/>
      <c r="C777" s="107"/>
      <c r="D777" s="107"/>
      <c r="E777" s="110"/>
      <c r="F777" s="107"/>
      <c r="G777" s="110"/>
      <c r="H777" s="107"/>
      <c r="I777" s="107"/>
      <c r="J777" s="110"/>
      <c r="K777" s="113"/>
      <c r="L777" s="103"/>
      <c r="M777" s="103"/>
    </row>
    <row r="778" spans="1:13" s="105" customFormat="1" ht="11.25" hidden="1" customHeight="1" x14ac:dyDescent="0.2">
      <c r="A778" s="142"/>
      <c r="B778" s="107"/>
      <c r="C778" s="107"/>
      <c r="D778" s="107"/>
      <c r="E778" s="112"/>
      <c r="F778" s="107"/>
      <c r="G778" s="110"/>
      <c r="H778" s="107"/>
      <c r="I778" s="107"/>
      <c r="J778" s="110"/>
      <c r="K778" s="113"/>
      <c r="L778" s="103"/>
      <c r="M778" s="103"/>
    </row>
    <row r="779" spans="1:13" s="105" customFormat="1" ht="11.25" hidden="1" customHeight="1" x14ac:dyDescent="0.2">
      <c r="A779" s="142"/>
      <c r="B779" s="107"/>
      <c r="C779" s="107"/>
      <c r="D779" s="107"/>
      <c r="E779" s="112"/>
      <c r="F779" s="107"/>
      <c r="G779" s="110"/>
      <c r="H779" s="107"/>
      <c r="I779" s="107"/>
      <c r="J779" s="110"/>
      <c r="K779" s="113"/>
      <c r="L779" s="103"/>
      <c r="M779" s="103"/>
    </row>
    <row r="780" spans="1:13" s="105" customFormat="1" ht="11.25" hidden="1" customHeight="1" x14ac:dyDescent="0.2">
      <c r="A780" s="142"/>
      <c r="B780" s="107"/>
      <c r="C780" s="107"/>
      <c r="D780" s="107"/>
      <c r="E780" s="112"/>
      <c r="F780" s="107"/>
      <c r="G780" s="110"/>
      <c r="H780" s="107"/>
      <c r="I780" s="107"/>
      <c r="J780" s="110"/>
      <c r="K780" s="113"/>
      <c r="L780" s="103"/>
      <c r="M780" s="103"/>
    </row>
    <row r="781" spans="1:13" ht="11.25" customHeight="1" x14ac:dyDescent="0.15">
      <c r="A781" s="102" t="s">
        <v>729</v>
      </c>
      <c r="B781" s="350" t="s">
        <v>1033</v>
      </c>
      <c r="C781" s="352"/>
      <c r="D781" s="352"/>
      <c r="E781" s="352"/>
      <c r="F781" s="352"/>
      <c r="G781" s="352"/>
      <c r="H781" s="352"/>
      <c r="I781" s="352"/>
      <c r="J781" s="352"/>
      <c r="K781" s="352"/>
      <c r="L781" s="352"/>
      <c r="M781" s="353"/>
    </row>
    <row r="782" spans="1:13" ht="11.25" customHeight="1" x14ac:dyDescent="0.15">
      <c r="A782" s="102" t="s">
        <v>730</v>
      </c>
      <c r="B782" s="350" t="s">
        <v>1034</v>
      </c>
      <c r="C782" s="352"/>
      <c r="D782" s="352"/>
      <c r="E782" s="352"/>
      <c r="F782" s="352"/>
      <c r="G782" s="352"/>
      <c r="H782" s="352"/>
      <c r="I782" s="352"/>
      <c r="J782" s="352"/>
      <c r="K782" s="352"/>
      <c r="L782" s="352"/>
      <c r="M782" s="353"/>
    </row>
    <row r="783" spans="1:13" ht="11.25" customHeight="1" x14ac:dyDescent="0.15">
      <c r="A783" s="102" t="s">
        <v>731</v>
      </c>
      <c r="B783" s="350" t="s">
        <v>1035</v>
      </c>
      <c r="C783" s="352"/>
      <c r="D783" s="352"/>
      <c r="E783" s="352"/>
      <c r="F783" s="352"/>
      <c r="G783" s="352"/>
      <c r="H783" s="352"/>
      <c r="I783" s="352"/>
      <c r="J783" s="352"/>
      <c r="K783" s="352"/>
      <c r="L783" s="352"/>
      <c r="M783" s="353"/>
    </row>
    <row r="784" spans="1:13" x14ac:dyDescent="0.15">
      <c r="B784" s="114"/>
      <c r="C784" s="114"/>
      <c r="D784" s="115"/>
      <c r="E784" s="114"/>
      <c r="F784" s="114"/>
      <c r="G784" s="116"/>
      <c r="H784" s="114"/>
      <c r="I784" s="114"/>
      <c r="J784" s="116"/>
    </row>
    <row r="785" spans="1:13" ht="11.25" customHeight="1" x14ac:dyDescent="0.15"/>
    <row r="786" spans="1:13" s="100" customFormat="1" ht="11.25" customHeight="1" x14ac:dyDescent="0.2">
      <c r="A786" s="130" t="s">
        <v>18</v>
      </c>
      <c r="B786" s="99" t="s">
        <v>708</v>
      </c>
      <c r="C786" s="357">
        <v>2011201001</v>
      </c>
      <c r="D786" s="358"/>
      <c r="E786" s="130" t="s">
        <v>709</v>
      </c>
      <c r="F786" s="359" t="s">
        <v>1036</v>
      </c>
      <c r="G786" s="360"/>
      <c r="H786" s="361"/>
      <c r="I786" s="130" t="s">
        <v>711</v>
      </c>
      <c r="J786" s="362"/>
      <c r="K786" s="363"/>
      <c r="L786" s="363"/>
      <c r="M786" s="364"/>
    </row>
    <row r="787" spans="1:13" s="100" customFormat="1" ht="11.25" customHeight="1" x14ac:dyDescent="0.2">
      <c r="A787" s="98" t="s">
        <v>712</v>
      </c>
      <c r="B787" s="99" t="s">
        <v>708</v>
      </c>
      <c r="C787" s="357">
        <v>2011201003</v>
      </c>
      <c r="D787" s="358"/>
      <c r="E787" s="359" t="s">
        <v>1037</v>
      </c>
      <c r="F787" s="360"/>
      <c r="G787" s="360"/>
      <c r="H787" s="98" t="s">
        <v>712</v>
      </c>
      <c r="I787" s="99"/>
      <c r="J787" s="357"/>
      <c r="K787" s="358"/>
      <c r="L787" s="365"/>
      <c r="M787" s="366"/>
    </row>
    <row r="788" spans="1:13" s="100" customFormat="1" ht="11.25" customHeight="1" x14ac:dyDescent="0.2">
      <c r="A788" s="130" t="s">
        <v>466</v>
      </c>
      <c r="B788" s="347" t="s">
        <v>1038</v>
      </c>
      <c r="C788" s="348"/>
      <c r="D788" s="349"/>
      <c r="E788" s="347"/>
      <c r="F788" s="348"/>
      <c r="G788" s="348"/>
      <c r="H788" s="348"/>
      <c r="I788" s="348"/>
      <c r="J788" s="348"/>
      <c r="K788" s="347"/>
      <c r="L788" s="348"/>
      <c r="M788" s="349"/>
    </row>
    <row r="789" spans="1:13" ht="11.25" customHeight="1" x14ac:dyDescent="0.15">
      <c r="A789" s="130" t="s">
        <v>713</v>
      </c>
      <c r="B789" s="350" t="s">
        <v>714</v>
      </c>
      <c r="C789" s="351"/>
      <c r="D789" s="351"/>
      <c r="E789" s="351"/>
      <c r="F789" s="351"/>
      <c r="G789" s="351"/>
      <c r="H789" s="351"/>
      <c r="I789" s="131" t="s">
        <v>715</v>
      </c>
      <c r="J789" s="350" t="s">
        <v>716</v>
      </c>
      <c r="K789" s="352"/>
      <c r="L789" s="352"/>
      <c r="M789" s="353"/>
    </row>
    <row r="790" spans="1:13" s="105" customFormat="1" ht="11.25" customHeight="1" x14ac:dyDescent="0.2">
      <c r="A790" s="143" t="s">
        <v>717</v>
      </c>
      <c r="B790" s="103" t="s">
        <v>961</v>
      </c>
      <c r="C790" s="103" t="s">
        <v>962</v>
      </c>
      <c r="D790" s="103" t="s">
        <v>963</v>
      </c>
      <c r="E790" s="104" t="s">
        <v>721</v>
      </c>
      <c r="F790" s="103"/>
      <c r="G790" s="103"/>
      <c r="H790" s="103"/>
      <c r="I790" s="103"/>
      <c r="J790" s="103"/>
      <c r="K790" s="113"/>
      <c r="L790" s="103"/>
      <c r="M790" s="103"/>
    </row>
    <row r="791" spans="1:13" s="105" customFormat="1" ht="11.25" customHeight="1" x14ac:dyDescent="0.2">
      <c r="A791" s="144" t="s">
        <v>1039</v>
      </c>
      <c r="B791" s="159">
        <v>700</v>
      </c>
      <c r="C791" s="159">
        <v>250</v>
      </c>
      <c r="D791" s="159">
        <v>2400</v>
      </c>
      <c r="E791" s="160">
        <v>190</v>
      </c>
      <c r="F791" s="153"/>
      <c r="G791" s="119"/>
      <c r="H791" s="110"/>
      <c r="I791" s="107"/>
      <c r="J791" s="110"/>
      <c r="K791" s="119"/>
      <c r="L791" s="103"/>
      <c r="M791" s="103"/>
    </row>
    <row r="792" spans="1:13" s="105" customFormat="1" ht="11.25" customHeight="1" x14ac:dyDescent="0.2">
      <c r="A792" s="144" t="s">
        <v>1040</v>
      </c>
      <c r="B792" s="159">
        <v>700</v>
      </c>
      <c r="C792" s="159">
        <v>250</v>
      </c>
      <c r="D792" s="159">
        <v>2400</v>
      </c>
      <c r="E792" s="160">
        <v>190</v>
      </c>
      <c r="F792" s="107"/>
      <c r="G792" s="107"/>
      <c r="H792" s="110"/>
      <c r="I792" s="107"/>
      <c r="J792" s="110"/>
      <c r="K792" s="113"/>
      <c r="L792" s="103"/>
      <c r="M792" s="103"/>
    </row>
    <row r="793" spans="1:13" s="105" customFormat="1" ht="11.25" customHeight="1" x14ac:dyDescent="0.2">
      <c r="A793" s="144" t="s">
        <v>1041</v>
      </c>
      <c r="B793" s="159">
        <v>700</v>
      </c>
      <c r="C793" s="159">
        <v>250</v>
      </c>
      <c r="D793" s="159">
        <v>2400</v>
      </c>
      <c r="E793" s="160">
        <v>190</v>
      </c>
      <c r="F793" s="107"/>
      <c r="G793" s="107"/>
      <c r="H793" s="110"/>
      <c r="I793" s="107"/>
      <c r="J793" s="110"/>
      <c r="K793" s="113"/>
      <c r="L793" s="103"/>
      <c r="M793" s="103"/>
    </row>
    <row r="794" spans="1:13" s="105" customFormat="1" ht="11.25" customHeight="1" x14ac:dyDescent="0.2">
      <c r="A794" s="144" t="s">
        <v>1042</v>
      </c>
      <c r="B794" s="159">
        <v>1400</v>
      </c>
      <c r="C794" s="159">
        <v>250</v>
      </c>
      <c r="D794" s="159">
        <v>2400</v>
      </c>
      <c r="E794" s="160">
        <v>200</v>
      </c>
      <c r="F794" s="107"/>
      <c r="G794" s="107"/>
      <c r="H794" s="107"/>
      <c r="I794" s="107"/>
      <c r="J794" s="110"/>
      <c r="K794" s="113"/>
      <c r="L794" s="103"/>
      <c r="M794" s="103"/>
    </row>
    <row r="795" spans="1:13" s="105" customFormat="1" ht="11.25" customHeight="1" x14ac:dyDescent="0.2">
      <c r="A795" s="144" t="s">
        <v>1043</v>
      </c>
      <c r="B795" s="159">
        <v>700</v>
      </c>
      <c r="C795" s="159">
        <v>350</v>
      </c>
      <c r="D795" s="159">
        <v>2400</v>
      </c>
      <c r="E795" s="160">
        <v>420</v>
      </c>
      <c r="F795" s="107"/>
      <c r="G795" s="107"/>
      <c r="H795" s="107"/>
      <c r="I795" s="107"/>
      <c r="J795" s="110"/>
      <c r="K795" s="113"/>
      <c r="L795" s="103"/>
      <c r="M795" s="103"/>
    </row>
    <row r="796" spans="1:13" s="105" customFormat="1" ht="11.25" customHeight="1" x14ac:dyDescent="0.2">
      <c r="A796" s="144" t="s">
        <v>1044</v>
      </c>
      <c r="B796" s="159">
        <v>2400</v>
      </c>
      <c r="C796" s="159">
        <v>350</v>
      </c>
      <c r="D796" s="159">
        <v>2400</v>
      </c>
      <c r="E796" s="160">
        <v>720</v>
      </c>
      <c r="F796" s="107"/>
      <c r="G796" s="107"/>
      <c r="H796" s="110"/>
      <c r="I796" s="107"/>
      <c r="J796" s="110"/>
      <c r="K796" s="113"/>
      <c r="L796" s="103"/>
      <c r="M796" s="103"/>
    </row>
    <row r="797" spans="1:13" s="105" customFormat="1" ht="11.25" customHeight="1" x14ac:dyDescent="0.2">
      <c r="A797" s="144"/>
      <c r="B797" s="161"/>
      <c r="C797" s="159"/>
      <c r="D797" s="161"/>
      <c r="E797" s="162"/>
      <c r="F797" s="107"/>
      <c r="G797" s="110"/>
      <c r="H797" s="107"/>
      <c r="I797" s="107"/>
      <c r="J797" s="110"/>
      <c r="K797" s="113"/>
      <c r="L797" s="103"/>
      <c r="M797" s="103"/>
    </row>
    <row r="798" spans="1:13" s="105" customFormat="1" ht="11.25" hidden="1" customHeight="1" x14ac:dyDescent="0.2">
      <c r="A798" s="144"/>
      <c r="B798" s="112"/>
      <c r="C798" s="107"/>
      <c r="D798" s="107"/>
      <c r="E798" s="110"/>
      <c r="F798" s="107"/>
      <c r="G798" s="110"/>
      <c r="H798" s="107"/>
      <c r="I798" s="107"/>
      <c r="J798" s="110"/>
      <c r="K798" s="113"/>
      <c r="L798" s="103"/>
      <c r="M798" s="103"/>
    </row>
    <row r="799" spans="1:13" s="105" customFormat="1" ht="11.25" hidden="1" customHeight="1" x14ac:dyDescent="0.2">
      <c r="A799" s="144"/>
      <c r="B799" s="112"/>
      <c r="C799" s="107"/>
      <c r="D799" s="107"/>
      <c r="E799" s="110"/>
      <c r="F799" s="107"/>
      <c r="G799" s="110"/>
      <c r="H799" s="107"/>
      <c r="I799" s="107"/>
      <c r="J799" s="110"/>
      <c r="K799" s="113"/>
      <c r="L799" s="103"/>
      <c r="M799" s="103"/>
    </row>
    <row r="800" spans="1:13" s="105" customFormat="1" ht="11.25" hidden="1" customHeight="1" x14ac:dyDescent="0.2">
      <c r="A800" s="144"/>
      <c r="B800" s="147"/>
      <c r="C800" s="107"/>
      <c r="D800" s="107"/>
      <c r="E800" s="110"/>
      <c r="F800" s="107"/>
      <c r="G800" s="110"/>
      <c r="H800" s="107"/>
      <c r="I800" s="107"/>
      <c r="J800" s="110"/>
      <c r="K800" s="113"/>
      <c r="L800" s="103"/>
      <c r="M800" s="103"/>
    </row>
    <row r="801" spans="1:13" s="105" customFormat="1" ht="11.25" hidden="1" customHeight="1" x14ac:dyDescent="0.2">
      <c r="A801" s="142"/>
      <c r="B801" s="107"/>
      <c r="C801" s="107"/>
      <c r="D801" s="107"/>
      <c r="E801" s="112"/>
      <c r="F801" s="107"/>
      <c r="G801" s="110"/>
      <c r="H801" s="107"/>
      <c r="I801" s="107"/>
      <c r="J801" s="110"/>
      <c r="K801" s="113"/>
      <c r="L801" s="103"/>
      <c r="M801" s="103"/>
    </row>
    <row r="802" spans="1:13" s="105" customFormat="1" ht="11.25" hidden="1" customHeight="1" x14ac:dyDescent="0.2">
      <c r="A802" s="142"/>
      <c r="B802" s="107"/>
      <c r="C802" s="107"/>
      <c r="D802" s="107"/>
      <c r="E802" s="112"/>
      <c r="F802" s="107"/>
      <c r="G802" s="110"/>
      <c r="H802" s="107"/>
      <c r="I802" s="107"/>
      <c r="J802" s="110"/>
      <c r="K802" s="113"/>
      <c r="L802" s="103"/>
      <c r="M802" s="103"/>
    </row>
    <row r="803" spans="1:13" s="105" customFormat="1" ht="11.25" hidden="1" customHeight="1" x14ac:dyDescent="0.2">
      <c r="A803" s="142"/>
      <c r="B803" s="107"/>
      <c r="C803" s="107"/>
      <c r="D803" s="107"/>
      <c r="E803" s="112"/>
      <c r="F803" s="107"/>
      <c r="G803" s="110"/>
      <c r="H803" s="107"/>
      <c r="I803" s="107"/>
      <c r="J803" s="110"/>
      <c r="K803" s="113"/>
      <c r="L803" s="103"/>
      <c r="M803" s="103"/>
    </row>
    <row r="804" spans="1:13" ht="22.5" customHeight="1" x14ac:dyDescent="0.15">
      <c r="A804" s="102" t="s">
        <v>729</v>
      </c>
      <c r="B804" s="374" t="s">
        <v>1045</v>
      </c>
      <c r="C804" s="352"/>
      <c r="D804" s="352"/>
      <c r="E804" s="352"/>
      <c r="F804" s="352"/>
      <c r="G804" s="352"/>
      <c r="H804" s="352"/>
      <c r="I804" s="352"/>
      <c r="J804" s="352"/>
      <c r="K804" s="352"/>
      <c r="L804" s="352"/>
      <c r="M804" s="353"/>
    </row>
    <row r="805" spans="1:13" ht="22.5" customHeight="1" x14ac:dyDescent="0.15">
      <c r="A805" s="102" t="s">
        <v>730</v>
      </c>
      <c r="B805" s="374" t="s">
        <v>1833</v>
      </c>
      <c r="C805" s="352"/>
      <c r="D805" s="352"/>
      <c r="E805" s="352"/>
      <c r="F805" s="352"/>
      <c r="G805" s="352"/>
      <c r="H805" s="352"/>
      <c r="I805" s="352"/>
      <c r="J805" s="352"/>
      <c r="K805" s="352"/>
      <c r="L805" s="352"/>
      <c r="M805" s="353"/>
    </row>
    <row r="806" spans="1:13" ht="11.25" customHeight="1" x14ac:dyDescent="0.15">
      <c r="A806" s="102" t="s">
        <v>731</v>
      </c>
      <c r="B806" s="350"/>
      <c r="C806" s="352"/>
      <c r="D806" s="352"/>
      <c r="E806" s="352"/>
      <c r="F806" s="352"/>
      <c r="G806" s="352"/>
      <c r="H806" s="352"/>
      <c r="I806" s="352"/>
      <c r="J806" s="352"/>
      <c r="K806" s="352"/>
      <c r="L806" s="352"/>
      <c r="M806" s="353"/>
    </row>
    <row r="807" spans="1:13" x14ac:dyDescent="0.15">
      <c r="B807" s="114"/>
      <c r="C807" s="114"/>
      <c r="D807" s="115"/>
      <c r="E807" s="114"/>
      <c r="F807" s="114"/>
      <c r="G807" s="116"/>
      <c r="H807" s="114"/>
      <c r="I807" s="114"/>
      <c r="J807" s="116"/>
    </row>
    <row r="808" spans="1:13" ht="11.25" customHeight="1" x14ac:dyDescent="0.15"/>
    <row r="809" spans="1:13" s="100" customFormat="1" ht="11.25" customHeight="1" x14ac:dyDescent="0.2">
      <c r="A809" s="130" t="s">
        <v>18</v>
      </c>
      <c r="B809" s="99" t="s">
        <v>708</v>
      </c>
      <c r="C809" s="357">
        <v>2011401001</v>
      </c>
      <c r="D809" s="358"/>
      <c r="E809" s="130" t="s">
        <v>709</v>
      </c>
      <c r="F809" s="359" t="s">
        <v>1046</v>
      </c>
      <c r="G809" s="360"/>
      <c r="H809" s="361"/>
      <c r="I809" s="130" t="s">
        <v>711</v>
      </c>
      <c r="J809" s="362"/>
      <c r="K809" s="363"/>
      <c r="L809" s="363"/>
      <c r="M809" s="364"/>
    </row>
    <row r="810" spans="1:13" s="100" customFormat="1" ht="11.25" customHeight="1" x14ac:dyDescent="0.2">
      <c r="A810" s="98" t="s">
        <v>712</v>
      </c>
      <c r="B810" s="99"/>
      <c r="C810" s="357"/>
      <c r="D810" s="358"/>
      <c r="E810" s="367"/>
      <c r="F810" s="368"/>
      <c r="G810" s="368"/>
      <c r="H810" s="98" t="s">
        <v>712</v>
      </c>
      <c r="I810" s="99"/>
      <c r="J810" s="357"/>
      <c r="K810" s="358"/>
      <c r="L810" s="365"/>
      <c r="M810" s="366"/>
    </row>
    <row r="811" spans="1:13" s="100" customFormat="1" ht="11.25" customHeight="1" x14ac:dyDescent="0.2">
      <c r="A811" s="130" t="s">
        <v>466</v>
      </c>
      <c r="B811" s="347" t="s">
        <v>774</v>
      </c>
      <c r="C811" s="348"/>
      <c r="D811" s="349"/>
      <c r="E811" s="370" t="s">
        <v>1794</v>
      </c>
      <c r="F811" s="348"/>
      <c r="G811" s="348"/>
      <c r="H811" s="348"/>
      <c r="I811" s="348"/>
      <c r="J811" s="348"/>
      <c r="K811" s="347"/>
      <c r="L811" s="348"/>
      <c r="M811" s="349"/>
    </row>
    <row r="812" spans="1:13" ht="11.25" customHeight="1" x14ac:dyDescent="0.15">
      <c r="A812" s="130" t="s">
        <v>713</v>
      </c>
      <c r="B812" s="350" t="s">
        <v>714</v>
      </c>
      <c r="C812" s="351"/>
      <c r="D812" s="351"/>
      <c r="E812" s="351"/>
      <c r="F812" s="351"/>
      <c r="G812" s="351"/>
      <c r="H812" s="351"/>
      <c r="I812" s="131" t="s">
        <v>715</v>
      </c>
      <c r="J812" s="350" t="s">
        <v>737</v>
      </c>
      <c r="K812" s="352"/>
      <c r="L812" s="352"/>
      <c r="M812" s="353"/>
    </row>
    <row r="813" spans="1:13" s="105" customFormat="1" ht="11.25" customHeight="1" x14ac:dyDescent="0.2">
      <c r="A813" s="143" t="s">
        <v>717</v>
      </c>
      <c r="B813" s="103" t="s">
        <v>961</v>
      </c>
      <c r="C813" s="103" t="s">
        <v>962</v>
      </c>
      <c r="D813" s="103" t="s">
        <v>963</v>
      </c>
      <c r="E813" s="104" t="s">
        <v>721</v>
      </c>
      <c r="F813" s="103"/>
      <c r="G813" s="103"/>
      <c r="H813" s="103"/>
      <c r="I813" s="103"/>
      <c r="J813" s="103"/>
      <c r="K813" s="113"/>
      <c r="L813" s="103"/>
      <c r="M813" s="103"/>
    </row>
    <row r="814" spans="1:13" s="105" customFormat="1" ht="11.25" customHeight="1" x14ac:dyDescent="0.2">
      <c r="A814" s="144" t="s">
        <v>1047</v>
      </c>
      <c r="B814" s="159">
        <v>280</v>
      </c>
      <c r="C814" s="159">
        <v>230</v>
      </c>
      <c r="D814" s="159">
        <v>1500</v>
      </c>
      <c r="E814" s="160">
        <v>33</v>
      </c>
      <c r="F814" s="153"/>
      <c r="G814" s="119"/>
      <c r="H814" s="110"/>
      <c r="I814" s="107"/>
      <c r="J814" s="110"/>
      <c r="K814" s="119"/>
      <c r="L814" s="103"/>
      <c r="M814" s="103"/>
    </row>
    <row r="815" spans="1:13" s="105" customFormat="1" ht="11.25" customHeight="1" x14ac:dyDescent="0.2">
      <c r="A815" s="144" t="s">
        <v>1048</v>
      </c>
      <c r="B815" s="159">
        <v>300</v>
      </c>
      <c r="C815" s="159">
        <v>145</v>
      </c>
      <c r="D815" s="159">
        <v>1000</v>
      </c>
      <c r="E815" s="160">
        <v>17</v>
      </c>
      <c r="F815" s="107"/>
      <c r="G815" s="107"/>
      <c r="H815" s="110"/>
      <c r="I815" s="107"/>
      <c r="J815" s="110"/>
      <c r="K815" s="113"/>
      <c r="L815" s="103"/>
      <c r="M815" s="103"/>
    </row>
    <row r="816" spans="1:13" s="105" customFormat="1" ht="11.25" customHeight="1" x14ac:dyDescent="0.2">
      <c r="A816" s="144"/>
      <c r="B816" s="151"/>
      <c r="C816" s="151"/>
      <c r="D816" s="151"/>
      <c r="E816" s="112"/>
      <c r="F816" s="107"/>
      <c r="G816" s="107"/>
      <c r="H816" s="110"/>
      <c r="I816" s="107"/>
      <c r="J816" s="110"/>
      <c r="K816" s="113"/>
      <c r="L816" s="103"/>
      <c r="M816" s="103"/>
    </row>
    <row r="817" spans="1:13" s="105" customFormat="1" ht="11.25" hidden="1" customHeight="1" x14ac:dyDescent="0.2">
      <c r="A817" s="144"/>
      <c r="B817" s="151"/>
      <c r="C817" s="151"/>
      <c r="D817" s="151"/>
      <c r="E817" s="112"/>
      <c r="F817" s="107"/>
      <c r="G817" s="107"/>
      <c r="H817" s="107"/>
      <c r="I817" s="107"/>
      <c r="J817" s="110"/>
      <c r="K817" s="113"/>
      <c r="L817" s="103"/>
      <c r="M817" s="103"/>
    </row>
    <row r="818" spans="1:13" s="105" customFormat="1" ht="11.25" hidden="1" customHeight="1" x14ac:dyDescent="0.2">
      <c r="A818" s="144"/>
      <c r="B818" s="151"/>
      <c r="C818" s="151"/>
      <c r="D818" s="151"/>
      <c r="E818" s="112"/>
      <c r="F818" s="107"/>
      <c r="G818" s="107"/>
      <c r="H818" s="107"/>
      <c r="I818" s="107"/>
      <c r="J818" s="110"/>
      <c r="K818" s="113"/>
      <c r="L818" s="103"/>
      <c r="M818" s="103"/>
    </row>
    <row r="819" spans="1:13" s="105" customFormat="1" ht="11.25" hidden="1" customHeight="1" x14ac:dyDescent="0.2">
      <c r="A819" s="144"/>
      <c r="B819" s="151"/>
      <c r="C819" s="151"/>
      <c r="D819" s="151"/>
      <c r="E819" s="112"/>
      <c r="F819" s="107"/>
      <c r="G819" s="107"/>
      <c r="H819" s="110"/>
      <c r="I819" s="107"/>
      <c r="J819" s="110"/>
      <c r="K819" s="113"/>
      <c r="L819" s="103"/>
      <c r="M819" s="103"/>
    </row>
    <row r="820" spans="1:13" s="105" customFormat="1" ht="11.25" hidden="1" customHeight="1" x14ac:dyDescent="0.2">
      <c r="A820" s="144"/>
      <c r="B820" s="154"/>
      <c r="C820" s="151"/>
      <c r="D820" s="154"/>
      <c r="E820" s="110"/>
      <c r="F820" s="107"/>
      <c r="G820" s="110"/>
      <c r="H820" s="107"/>
      <c r="I820" s="107"/>
      <c r="J820" s="110"/>
      <c r="K820" s="113"/>
      <c r="L820" s="103"/>
      <c r="M820" s="103"/>
    </row>
    <row r="821" spans="1:13" s="105" customFormat="1" ht="11.25" hidden="1" customHeight="1" x14ac:dyDescent="0.2">
      <c r="A821" s="144"/>
      <c r="B821" s="112"/>
      <c r="C821" s="107"/>
      <c r="D821" s="107"/>
      <c r="E821" s="110"/>
      <c r="F821" s="107"/>
      <c r="G821" s="110"/>
      <c r="H821" s="107"/>
      <c r="I821" s="107"/>
      <c r="J821" s="110"/>
      <c r="K821" s="113"/>
      <c r="L821" s="103"/>
      <c r="M821" s="103"/>
    </row>
    <row r="822" spans="1:13" s="105" customFormat="1" ht="11.25" hidden="1" customHeight="1" x14ac:dyDescent="0.2">
      <c r="A822" s="144"/>
      <c r="B822" s="112"/>
      <c r="C822" s="107"/>
      <c r="D822" s="107"/>
      <c r="E822" s="110"/>
      <c r="F822" s="107"/>
      <c r="G822" s="110"/>
      <c r="H822" s="107"/>
      <c r="I822" s="107"/>
      <c r="J822" s="110"/>
      <c r="K822" s="113"/>
      <c r="L822" s="103"/>
      <c r="M822" s="103"/>
    </row>
    <row r="823" spans="1:13" s="105" customFormat="1" ht="11.25" hidden="1" customHeight="1" x14ac:dyDescent="0.2">
      <c r="A823" s="144"/>
      <c r="B823" s="147"/>
      <c r="C823" s="107"/>
      <c r="D823" s="107"/>
      <c r="E823" s="110"/>
      <c r="F823" s="107"/>
      <c r="G823" s="110"/>
      <c r="H823" s="107"/>
      <c r="I823" s="107"/>
      <c r="J823" s="110"/>
      <c r="K823" s="113"/>
      <c r="L823" s="103"/>
      <c r="M823" s="103"/>
    </row>
    <row r="824" spans="1:13" s="105" customFormat="1" ht="11.25" hidden="1" customHeight="1" x14ac:dyDescent="0.2">
      <c r="A824" s="142"/>
      <c r="B824" s="107"/>
      <c r="C824" s="107"/>
      <c r="D824" s="107"/>
      <c r="E824" s="112"/>
      <c r="F824" s="107"/>
      <c r="G824" s="110"/>
      <c r="H824" s="107"/>
      <c r="I824" s="107"/>
      <c r="J824" s="110"/>
      <c r="K824" s="113"/>
      <c r="L824" s="103"/>
      <c r="M824" s="103"/>
    </row>
    <row r="825" spans="1:13" s="105" customFormat="1" ht="11.25" hidden="1" customHeight="1" x14ac:dyDescent="0.2">
      <c r="A825" s="142"/>
      <c r="B825" s="107"/>
      <c r="C825" s="107"/>
      <c r="D825" s="107"/>
      <c r="E825" s="112"/>
      <c r="F825" s="107"/>
      <c r="G825" s="110"/>
      <c r="H825" s="107"/>
      <c r="I825" s="107"/>
      <c r="J825" s="110"/>
      <c r="K825" s="113"/>
      <c r="L825" s="103"/>
      <c r="M825" s="103"/>
    </row>
    <row r="826" spans="1:13" s="105" customFormat="1" ht="11.25" hidden="1" customHeight="1" x14ac:dyDescent="0.2">
      <c r="A826" s="142"/>
      <c r="B826" s="107"/>
      <c r="C826" s="107"/>
      <c r="D826" s="107"/>
      <c r="E826" s="112"/>
      <c r="F826" s="107"/>
      <c r="G826" s="110"/>
      <c r="H826" s="107"/>
      <c r="I826" s="107"/>
      <c r="J826" s="110"/>
      <c r="K826" s="113"/>
      <c r="L826" s="103"/>
      <c r="M826" s="103"/>
    </row>
    <row r="827" spans="1:13" ht="11.25" customHeight="1" x14ac:dyDescent="0.15">
      <c r="A827" s="102" t="s">
        <v>729</v>
      </c>
      <c r="B827" s="350" t="s">
        <v>1049</v>
      </c>
      <c r="C827" s="352"/>
      <c r="D827" s="352"/>
      <c r="E827" s="352"/>
      <c r="F827" s="352"/>
      <c r="G827" s="352"/>
      <c r="H827" s="352"/>
      <c r="I827" s="352"/>
      <c r="J827" s="352"/>
      <c r="K827" s="352"/>
      <c r="L827" s="352"/>
      <c r="M827" s="353"/>
    </row>
    <row r="828" spans="1:13" ht="11.25" customHeight="1" x14ac:dyDescent="0.15">
      <c r="A828" s="102" t="s">
        <v>730</v>
      </c>
      <c r="B828" s="350" t="s">
        <v>1050</v>
      </c>
      <c r="C828" s="352"/>
      <c r="D828" s="352"/>
      <c r="E828" s="352"/>
      <c r="F828" s="352"/>
      <c r="G828" s="352"/>
      <c r="H828" s="352"/>
      <c r="I828" s="352"/>
      <c r="J828" s="352"/>
      <c r="K828" s="352"/>
      <c r="L828" s="352"/>
      <c r="M828" s="353"/>
    </row>
    <row r="829" spans="1:13" ht="11.25" customHeight="1" x14ac:dyDescent="0.15">
      <c r="A829" s="102" t="s">
        <v>731</v>
      </c>
      <c r="B829" s="350"/>
      <c r="C829" s="352"/>
      <c r="D829" s="352"/>
      <c r="E829" s="352"/>
      <c r="F829" s="352"/>
      <c r="G829" s="352"/>
      <c r="H829" s="352"/>
      <c r="I829" s="352"/>
      <c r="J829" s="352"/>
      <c r="K829" s="352"/>
      <c r="L829" s="352"/>
      <c r="M829" s="353"/>
    </row>
    <row r="830" spans="1:13" x14ac:dyDescent="0.15">
      <c r="B830" s="114"/>
      <c r="C830" s="114"/>
      <c r="D830" s="115"/>
      <c r="E830" s="114"/>
      <c r="F830" s="114"/>
      <c r="G830" s="116"/>
      <c r="H830" s="114"/>
      <c r="I830" s="114"/>
      <c r="J830" s="116"/>
    </row>
    <row r="831" spans="1:13" s="163" customFormat="1" ht="11.25" customHeight="1" x14ac:dyDescent="0.15"/>
    <row r="832" spans="1:13" s="164" customFormat="1" ht="11.25" customHeight="1" x14ac:dyDescent="0.2">
      <c r="A832" s="130" t="s">
        <v>18</v>
      </c>
      <c r="B832" s="99" t="s">
        <v>708</v>
      </c>
      <c r="C832" s="357">
        <v>2011503001</v>
      </c>
      <c r="D832" s="358"/>
      <c r="E832" s="130" t="s">
        <v>709</v>
      </c>
      <c r="F832" s="359" t="s">
        <v>1051</v>
      </c>
      <c r="G832" s="360"/>
      <c r="H832" s="361"/>
      <c r="I832" s="130" t="s">
        <v>711</v>
      </c>
      <c r="J832" s="362" t="s">
        <v>495</v>
      </c>
      <c r="K832" s="363"/>
      <c r="L832" s="363"/>
      <c r="M832" s="364"/>
    </row>
    <row r="833" spans="1:13" s="100" customFormat="1" ht="11.25" customHeight="1" x14ac:dyDescent="0.2">
      <c r="A833" s="98" t="s">
        <v>712</v>
      </c>
      <c r="B833" s="99"/>
      <c r="C833" s="357"/>
      <c r="D833" s="358"/>
      <c r="E833" s="367"/>
      <c r="F833" s="368"/>
      <c r="G833" s="368"/>
      <c r="H833" s="98" t="s">
        <v>712</v>
      </c>
      <c r="I833" s="99"/>
      <c r="J833" s="357"/>
      <c r="K833" s="358"/>
      <c r="L833" s="365"/>
      <c r="M833" s="366"/>
    </row>
    <row r="834" spans="1:13" s="164" customFormat="1" ht="11.25" customHeight="1" x14ac:dyDescent="0.2">
      <c r="A834" s="130" t="s">
        <v>466</v>
      </c>
      <c r="B834" s="347" t="s">
        <v>1052</v>
      </c>
      <c r="C834" s="348"/>
      <c r="D834" s="349"/>
      <c r="E834" s="347" t="s">
        <v>1053</v>
      </c>
      <c r="F834" s="348"/>
      <c r="G834" s="348"/>
      <c r="H834" s="348"/>
      <c r="I834" s="348"/>
      <c r="J834" s="348"/>
      <c r="K834" s="347" t="s">
        <v>1054</v>
      </c>
      <c r="L834" s="348"/>
      <c r="M834" s="349"/>
    </row>
    <row r="835" spans="1:13" s="163" customFormat="1" ht="11.25" customHeight="1" x14ac:dyDescent="0.15">
      <c r="A835" s="130" t="s">
        <v>713</v>
      </c>
      <c r="B835" s="350" t="s">
        <v>1055</v>
      </c>
      <c r="C835" s="348"/>
      <c r="D835" s="348"/>
      <c r="E835" s="348"/>
      <c r="F835" s="348"/>
      <c r="G835" s="348"/>
      <c r="H835" s="348"/>
      <c r="I835" s="131" t="s">
        <v>715</v>
      </c>
      <c r="J835" s="350" t="s">
        <v>716</v>
      </c>
      <c r="K835" s="352"/>
      <c r="L835" s="352"/>
      <c r="M835" s="353"/>
    </row>
    <row r="836" spans="1:13" s="165" customFormat="1" ht="11.25" customHeight="1" x14ac:dyDescent="0.2">
      <c r="A836" s="143" t="s">
        <v>717</v>
      </c>
      <c r="B836" s="103" t="s">
        <v>961</v>
      </c>
      <c r="C836" s="103" t="s">
        <v>962</v>
      </c>
      <c r="D836" s="103" t="s">
        <v>1056</v>
      </c>
      <c r="E836" s="103" t="s">
        <v>1057</v>
      </c>
      <c r="F836" s="104" t="s">
        <v>721</v>
      </c>
      <c r="G836" s="104" t="s">
        <v>745</v>
      </c>
      <c r="H836" s="103"/>
      <c r="I836" s="103"/>
      <c r="J836" s="103"/>
      <c r="K836" s="113"/>
      <c r="L836" s="103"/>
      <c r="M836" s="103"/>
    </row>
    <row r="837" spans="1:13" s="165" customFormat="1" ht="11.25" customHeight="1" x14ac:dyDescent="0.2">
      <c r="A837" s="166">
        <v>200</v>
      </c>
      <c r="B837" s="159">
        <v>19300</v>
      </c>
      <c r="C837" s="159">
        <v>1000</v>
      </c>
      <c r="D837" s="159">
        <v>27800</v>
      </c>
      <c r="E837" s="157">
        <v>70</v>
      </c>
      <c r="F837" s="118">
        <v>13</v>
      </c>
      <c r="G837" s="167">
        <f>F837/B837/C837*10^6</f>
        <v>0.67357512953367871</v>
      </c>
      <c r="H837" s="157"/>
      <c r="I837" s="107"/>
      <c r="J837" s="110"/>
      <c r="K837" s="119"/>
      <c r="L837" s="103"/>
      <c r="M837" s="103"/>
    </row>
    <row r="838" spans="1:13" s="165" customFormat="1" ht="11.25" customHeight="1" x14ac:dyDescent="0.2">
      <c r="A838" s="166">
        <v>200</v>
      </c>
      <c r="B838" s="159">
        <v>16400</v>
      </c>
      <c r="C838" s="159">
        <v>1000</v>
      </c>
      <c r="D838" s="159">
        <v>32600</v>
      </c>
      <c r="E838" s="107">
        <v>50</v>
      </c>
      <c r="F838" s="118">
        <v>14.6</v>
      </c>
      <c r="G838" s="167">
        <f>F838/B838/C838*10^6</f>
        <v>0.8902439024390244</v>
      </c>
      <c r="H838" s="107"/>
      <c r="I838" s="107"/>
      <c r="J838" s="110"/>
      <c r="K838" s="113"/>
      <c r="L838" s="103"/>
      <c r="M838" s="103"/>
    </row>
    <row r="839" spans="1:13" s="165" customFormat="1" ht="11.25" customHeight="1" x14ac:dyDescent="0.2">
      <c r="A839" s="166">
        <v>300</v>
      </c>
      <c r="B839" s="159">
        <v>15800</v>
      </c>
      <c r="C839" s="159">
        <v>1000</v>
      </c>
      <c r="D839" s="159">
        <v>22700</v>
      </c>
      <c r="E839" s="107">
        <v>70</v>
      </c>
      <c r="F839" s="118">
        <v>10.6</v>
      </c>
      <c r="G839" s="167">
        <f>F839/B839/C839*10^6</f>
        <v>0.67088607594936711</v>
      </c>
      <c r="H839" s="107"/>
      <c r="I839" s="107"/>
      <c r="J839" s="110"/>
      <c r="K839" s="113"/>
      <c r="L839" s="103"/>
      <c r="M839" s="103"/>
    </row>
    <row r="840" spans="1:13" s="165" customFormat="1" ht="11.25" customHeight="1" x14ac:dyDescent="0.2">
      <c r="A840" s="166">
        <v>300</v>
      </c>
      <c r="B840" s="159">
        <v>13400</v>
      </c>
      <c r="C840" s="159">
        <v>1000</v>
      </c>
      <c r="D840" s="159">
        <v>26000</v>
      </c>
      <c r="E840" s="107">
        <v>50</v>
      </c>
      <c r="F840" s="118">
        <v>12</v>
      </c>
      <c r="G840" s="167">
        <f>F840/B840/C840*10^6</f>
        <v>0.89552238805970152</v>
      </c>
      <c r="H840" s="107"/>
      <c r="I840" s="107"/>
      <c r="J840" s="110"/>
      <c r="K840" s="113"/>
      <c r="L840" s="103"/>
      <c r="M840" s="103"/>
    </row>
    <row r="841" spans="1:13" s="165" customFormat="1" ht="11.25" customHeight="1" x14ac:dyDescent="0.2">
      <c r="A841" s="166"/>
      <c r="B841" s="151"/>
      <c r="C841" s="151"/>
      <c r="D841" s="112"/>
      <c r="E841" s="107"/>
      <c r="F841" s="107"/>
      <c r="G841" s="107"/>
      <c r="H841" s="107"/>
      <c r="I841" s="107"/>
      <c r="J841" s="110"/>
      <c r="K841" s="113"/>
      <c r="L841" s="103"/>
      <c r="M841" s="103"/>
    </row>
    <row r="842" spans="1:13" s="165" customFormat="1" ht="11.25" hidden="1" customHeight="1" x14ac:dyDescent="0.2">
      <c r="A842" s="166"/>
      <c r="B842" s="151"/>
      <c r="C842" s="151"/>
      <c r="D842" s="112"/>
      <c r="E842" s="107"/>
      <c r="F842" s="107"/>
      <c r="G842" s="107"/>
      <c r="H842" s="110"/>
      <c r="I842" s="107"/>
      <c r="J842" s="110"/>
      <c r="K842" s="113"/>
      <c r="L842" s="103"/>
      <c r="M842" s="103"/>
    </row>
    <row r="843" spans="1:13" s="165" customFormat="1" ht="11.25" hidden="1" customHeight="1" x14ac:dyDescent="0.2">
      <c r="A843" s="166"/>
      <c r="B843" s="154"/>
      <c r="C843" s="151"/>
      <c r="D843" s="110"/>
      <c r="E843" s="107"/>
      <c r="F843" s="110"/>
      <c r="G843" s="110"/>
      <c r="H843" s="107"/>
      <c r="I843" s="107"/>
      <c r="J843" s="110"/>
      <c r="K843" s="113"/>
      <c r="L843" s="103"/>
      <c r="M843" s="103"/>
    </row>
    <row r="844" spans="1:13" s="165" customFormat="1" ht="11.25" hidden="1" customHeight="1" x14ac:dyDescent="0.2">
      <c r="A844" s="166"/>
      <c r="B844" s="112"/>
      <c r="C844" s="107"/>
      <c r="D844" s="110"/>
      <c r="E844" s="107"/>
      <c r="F844" s="110"/>
      <c r="G844" s="110"/>
      <c r="H844" s="107"/>
      <c r="I844" s="107"/>
      <c r="J844" s="110"/>
      <c r="K844" s="113"/>
      <c r="L844" s="103"/>
      <c r="M844" s="103"/>
    </row>
    <row r="845" spans="1:13" s="165" customFormat="1" ht="11.25" hidden="1" customHeight="1" x14ac:dyDescent="0.2">
      <c r="A845" s="166"/>
      <c r="B845" s="112"/>
      <c r="C845" s="107"/>
      <c r="D845" s="110"/>
      <c r="E845" s="107"/>
      <c r="F845" s="110"/>
      <c r="G845" s="110"/>
      <c r="H845" s="107"/>
      <c r="I845" s="107"/>
      <c r="J845" s="110"/>
      <c r="K845" s="113"/>
      <c r="L845" s="103"/>
      <c r="M845" s="103"/>
    </row>
    <row r="846" spans="1:13" s="165" customFormat="1" ht="11.25" hidden="1" customHeight="1" x14ac:dyDescent="0.2">
      <c r="A846" s="166"/>
      <c r="B846" s="147"/>
      <c r="C846" s="107"/>
      <c r="D846" s="110"/>
      <c r="E846" s="107"/>
      <c r="F846" s="110"/>
      <c r="G846" s="110"/>
      <c r="H846" s="107"/>
      <c r="I846" s="107"/>
      <c r="J846" s="110"/>
      <c r="K846" s="113"/>
      <c r="L846" s="103"/>
      <c r="M846" s="103"/>
    </row>
    <row r="847" spans="1:13" s="165" customFormat="1" ht="11.25" hidden="1" customHeight="1" x14ac:dyDescent="0.2">
      <c r="A847" s="166"/>
      <c r="B847" s="107"/>
      <c r="C847" s="107"/>
      <c r="D847" s="112"/>
      <c r="E847" s="107"/>
      <c r="F847" s="110"/>
      <c r="G847" s="110"/>
      <c r="H847" s="107"/>
      <c r="I847" s="107"/>
      <c r="J847" s="110"/>
      <c r="K847" s="113"/>
      <c r="L847" s="103"/>
      <c r="M847" s="103"/>
    </row>
    <row r="848" spans="1:13" s="165" customFormat="1" ht="11.25" hidden="1" customHeight="1" x14ac:dyDescent="0.2">
      <c r="A848" s="166"/>
      <c r="B848" s="107"/>
      <c r="C848" s="107"/>
      <c r="D848" s="112"/>
      <c r="E848" s="107"/>
      <c r="F848" s="110"/>
      <c r="G848" s="110"/>
      <c r="H848" s="107"/>
      <c r="I848" s="107"/>
      <c r="J848" s="110"/>
      <c r="K848" s="113"/>
      <c r="L848" s="103"/>
      <c r="M848" s="103"/>
    </row>
    <row r="849" spans="1:13" s="165" customFormat="1" ht="11.25" hidden="1" customHeight="1" x14ac:dyDescent="0.2">
      <c r="A849" s="166"/>
      <c r="B849" s="107"/>
      <c r="C849" s="107"/>
      <c r="D849" s="112"/>
      <c r="E849" s="107"/>
      <c r="F849" s="110"/>
      <c r="G849" s="110"/>
      <c r="H849" s="107"/>
      <c r="I849" s="107"/>
      <c r="J849" s="110"/>
      <c r="K849" s="113"/>
      <c r="L849" s="103"/>
      <c r="M849" s="103"/>
    </row>
    <row r="850" spans="1:13" s="163" customFormat="1" ht="11.25" customHeight="1" x14ac:dyDescent="0.15">
      <c r="A850" s="102" t="s">
        <v>729</v>
      </c>
      <c r="B850" s="350" t="s">
        <v>1058</v>
      </c>
      <c r="C850" s="352"/>
      <c r="D850" s="352"/>
      <c r="E850" s="352"/>
      <c r="F850" s="352"/>
      <c r="G850" s="352"/>
      <c r="H850" s="352"/>
      <c r="I850" s="352"/>
      <c r="J850" s="352"/>
      <c r="K850" s="352"/>
      <c r="L850" s="352"/>
      <c r="M850" s="353"/>
    </row>
    <row r="851" spans="1:13" s="163" customFormat="1" ht="11.25" customHeight="1" x14ac:dyDescent="0.15">
      <c r="A851" s="102" t="s">
        <v>730</v>
      </c>
      <c r="B851" s="350" t="s">
        <v>1059</v>
      </c>
      <c r="C851" s="352"/>
      <c r="D851" s="352"/>
      <c r="E851" s="352"/>
      <c r="F851" s="352"/>
      <c r="G851" s="352"/>
      <c r="H851" s="352"/>
      <c r="I851" s="352"/>
      <c r="J851" s="352"/>
      <c r="K851" s="352"/>
      <c r="L851" s="352"/>
      <c r="M851" s="353"/>
    </row>
    <row r="852" spans="1:13" s="163" customFormat="1" ht="11.25" customHeight="1" x14ac:dyDescent="0.15">
      <c r="A852" s="102" t="s">
        <v>731</v>
      </c>
      <c r="B852" s="350"/>
      <c r="C852" s="352"/>
      <c r="D852" s="352"/>
      <c r="E852" s="352"/>
      <c r="F852" s="352"/>
      <c r="G852" s="352"/>
      <c r="H852" s="352"/>
      <c r="I852" s="352"/>
      <c r="J852" s="352"/>
      <c r="K852" s="352"/>
      <c r="L852" s="352"/>
      <c r="M852" s="353"/>
    </row>
    <row r="853" spans="1:13" s="163" customFormat="1" x14ac:dyDescent="0.15">
      <c r="A853" s="168"/>
      <c r="B853" s="169"/>
      <c r="C853" s="169"/>
      <c r="D853" s="170"/>
      <c r="E853" s="169"/>
      <c r="F853" s="169"/>
      <c r="G853" s="171"/>
      <c r="H853" s="169"/>
      <c r="I853" s="169"/>
      <c r="J853" s="171"/>
      <c r="K853" s="168"/>
      <c r="L853" s="168"/>
      <c r="M853" s="168"/>
    </row>
    <row r="854" spans="1:13" s="163" customFormat="1" ht="11.25" customHeight="1" x14ac:dyDescent="0.15">
      <c r="A854" s="168"/>
      <c r="B854" s="168"/>
      <c r="C854" s="168"/>
      <c r="D854" s="168"/>
      <c r="E854" s="168"/>
      <c r="F854" s="168"/>
      <c r="G854" s="168"/>
      <c r="H854" s="168"/>
      <c r="I854" s="168"/>
      <c r="J854" s="168"/>
      <c r="K854" s="168"/>
      <c r="L854" s="168"/>
      <c r="M854" s="168"/>
    </row>
    <row r="855" spans="1:13" s="164" customFormat="1" ht="11.25" customHeight="1" x14ac:dyDescent="0.2">
      <c r="A855" s="130" t="s">
        <v>18</v>
      </c>
      <c r="B855" s="99" t="s">
        <v>708</v>
      </c>
      <c r="C855" s="357">
        <v>2011503002</v>
      </c>
      <c r="D855" s="358"/>
      <c r="E855" s="130" t="s">
        <v>709</v>
      </c>
      <c r="F855" s="359" t="s">
        <v>1051</v>
      </c>
      <c r="G855" s="360"/>
      <c r="H855" s="361"/>
      <c r="I855" s="130" t="s">
        <v>711</v>
      </c>
      <c r="J855" s="362" t="s">
        <v>496</v>
      </c>
      <c r="K855" s="363"/>
      <c r="L855" s="363"/>
      <c r="M855" s="364"/>
    </row>
    <row r="856" spans="1:13" s="100" customFormat="1" ht="11.25" customHeight="1" x14ac:dyDescent="0.2">
      <c r="A856" s="98" t="s">
        <v>712</v>
      </c>
      <c r="B856" s="99"/>
      <c r="C856" s="357"/>
      <c r="D856" s="358"/>
      <c r="E856" s="367"/>
      <c r="F856" s="368"/>
      <c r="G856" s="368"/>
      <c r="H856" s="98" t="s">
        <v>712</v>
      </c>
      <c r="I856" s="99"/>
      <c r="J856" s="357"/>
      <c r="K856" s="358"/>
      <c r="L856" s="365"/>
      <c r="M856" s="366"/>
    </row>
    <row r="857" spans="1:13" s="164" customFormat="1" ht="11.25" customHeight="1" x14ac:dyDescent="0.2">
      <c r="A857" s="130" t="s">
        <v>466</v>
      </c>
      <c r="B857" s="347" t="s">
        <v>1052</v>
      </c>
      <c r="C857" s="348"/>
      <c r="D857" s="349"/>
      <c r="E857" s="347" t="s">
        <v>1053</v>
      </c>
      <c r="F857" s="348"/>
      <c r="G857" s="348"/>
      <c r="H857" s="348"/>
      <c r="I857" s="348"/>
      <c r="J857" s="348"/>
      <c r="K857" s="347" t="s">
        <v>1060</v>
      </c>
      <c r="L857" s="348"/>
      <c r="M857" s="349"/>
    </row>
    <row r="858" spans="1:13" s="163" customFormat="1" ht="11.25" customHeight="1" x14ac:dyDescent="0.15">
      <c r="A858" s="130" t="s">
        <v>713</v>
      </c>
      <c r="B858" s="350" t="s">
        <v>1061</v>
      </c>
      <c r="C858" s="348"/>
      <c r="D858" s="348"/>
      <c r="E858" s="348"/>
      <c r="F858" s="348"/>
      <c r="G858" s="348"/>
      <c r="H858" s="348"/>
      <c r="I858" s="131" t="s">
        <v>715</v>
      </c>
      <c r="J858" s="350" t="s">
        <v>737</v>
      </c>
      <c r="K858" s="352"/>
      <c r="L858" s="352"/>
      <c r="M858" s="353"/>
    </row>
    <row r="859" spans="1:13" s="165" customFormat="1" ht="11.25" customHeight="1" x14ac:dyDescent="0.2">
      <c r="A859" s="143" t="s">
        <v>717</v>
      </c>
      <c r="B859" s="103" t="s">
        <v>754</v>
      </c>
      <c r="C859" s="103" t="s">
        <v>1062</v>
      </c>
      <c r="D859" s="104" t="s">
        <v>745</v>
      </c>
      <c r="E859" s="104"/>
      <c r="F859" s="103"/>
      <c r="G859" s="103"/>
      <c r="H859" s="103"/>
      <c r="I859" s="103"/>
      <c r="J859" s="103"/>
      <c r="K859" s="113"/>
      <c r="L859" s="103"/>
      <c r="M859" s="103"/>
    </row>
    <row r="860" spans="1:13" s="165" customFormat="1" ht="11.25" customHeight="1" x14ac:dyDescent="0.2">
      <c r="A860" s="172">
        <v>35</v>
      </c>
      <c r="B860" s="152">
        <v>110</v>
      </c>
      <c r="C860" s="173">
        <v>35</v>
      </c>
      <c r="D860" s="121">
        <v>0.62</v>
      </c>
      <c r="E860" s="112"/>
      <c r="F860" s="153"/>
      <c r="G860" s="119"/>
      <c r="H860" s="110"/>
      <c r="I860" s="107"/>
      <c r="J860" s="110"/>
      <c r="K860" s="119"/>
      <c r="L860" s="103"/>
      <c r="M860" s="103"/>
    </row>
    <row r="861" spans="1:13" s="165" customFormat="1" ht="11.25" customHeight="1" x14ac:dyDescent="0.2">
      <c r="A861" s="172">
        <v>50</v>
      </c>
      <c r="B861" s="152">
        <v>150</v>
      </c>
      <c r="C861" s="173">
        <v>50</v>
      </c>
      <c r="D861" s="121">
        <v>0.82</v>
      </c>
      <c r="E861" s="112"/>
      <c r="F861" s="107"/>
      <c r="G861" s="107"/>
      <c r="H861" s="110"/>
      <c r="I861" s="107"/>
      <c r="J861" s="110"/>
      <c r="K861" s="113"/>
      <c r="L861" s="103"/>
      <c r="M861" s="103"/>
    </row>
    <row r="862" spans="1:13" s="165" customFormat="1" ht="11.25" customHeight="1" x14ac:dyDescent="0.2">
      <c r="A862" s="172">
        <v>65</v>
      </c>
      <c r="B862" s="152">
        <v>200</v>
      </c>
      <c r="C862" s="173">
        <v>65</v>
      </c>
      <c r="D862" s="174">
        <v>1.07</v>
      </c>
      <c r="E862" s="112"/>
      <c r="F862" s="107"/>
      <c r="G862" s="107"/>
      <c r="H862" s="110"/>
      <c r="I862" s="107"/>
      <c r="J862" s="110"/>
      <c r="K862" s="113"/>
      <c r="L862" s="103"/>
      <c r="M862" s="103"/>
    </row>
    <row r="863" spans="1:13" s="165" customFormat="1" ht="11.25" customHeight="1" x14ac:dyDescent="0.2">
      <c r="A863" s="172">
        <v>100</v>
      </c>
      <c r="B863" s="152">
        <v>310</v>
      </c>
      <c r="C863" s="173">
        <v>100</v>
      </c>
      <c r="D863" s="174">
        <v>1.57</v>
      </c>
      <c r="E863" s="112"/>
      <c r="F863" s="107"/>
      <c r="G863" s="107"/>
      <c r="H863" s="107"/>
      <c r="I863" s="107"/>
      <c r="J863" s="110"/>
      <c r="K863" s="113"/>
      <c r="L863" s="103"/>
      <c r="M863" s="103"/>
    </row>
    <row r="864" spans="1:13" s="165" customFormat="1" ht="11.25" customHeight="1" x14ac:dyDescent="0.2">
      <c r="A864" s="172">
        <v>130</v>
      </c>
      <c r="B864" s="152">
        <v>400</v>
      </c>
      <c r="C864" s="173">
        <v>130</v>
      </c>
      <c r="D864" s="174">
        <v>2.02</v>
      </c>
      <c r="E864" s="112"/>
      <c r="F864" s="107"/>
      <c r="G864" s="107"/>
      <c r="H864" s="107"/>
      <c r="I864" s="107"/>
      <c r="J864" s="110"/>
      <c r="K864" s="113"/>
      <c r="L864" s="103"/>
      <c r="M864" s="103"/>
    </row>
    <row r="865" spans="1:13" s="165" customFormat="1" ht="11.25" customHeight="1" x14ac:dyDescent="0.2">
      <c r="A865" s="172">
        <v>150</v>
      </c>
      <c r="B865" s="152">
        <v>450</v>
      </c>
      <c r="C865" s="173">
        <v>150</v>
      </c>
      <c r="D865" s="174">
        <v>2.2400000000000002</v>
      </c>
      <c r="E865" s="112"/>
      <c r="F865" s="107"/>
      <c r="G865" s="107"/>
      <c r="H865" s="110"/>
      <c r="I865" s="107"/>
      <c r="J865" s="110"/>
      <c r="K865" s="113"/>
      <c r="L865" s="103"/>
      <c r="M865" s="103"/>
    </row>
    <row r="866" spans="1:13" s="165" customFormat="1" ht="11.25" customHeight="1" x14ac:dyDescent="0.2">
      <c r="A866" s="175">
        <v>20</v>
      </c>
      <c r="B866" s="176" t="s">
        <v>1063</v>
      </c>
      <c r="C866" s="173">
        <v>20</v>
      </c>
      <c r="D866" s="121">
        <v>0.51</v>
      </c>
      <c r="E866" s="121"/>
      <c r="F866" s="153"/>
      <c r="G866" s="119"/>
      <c r="H866" s="110"/>
      <c r="I866" s="107"/>
      <c r="J866" s="110"/>
      <c r="K866" s="119"/>
      <c r="L866" s="103"/>
      <c r="M866" s="103"/>
    </row>
    <row r="867" spans="1:13" s="165" customFormat="1" ht="11.25" customHeight="1" x14ac:dyDescent="0.2">
      <c r="A867" s="177"/>
      <c r="B867" s="112"/>
      <c r="C867" s="173"/>
      <c r="D867" s="107"/>
      <c r="E867" s="110"/>
      <c r="F867" s="107"/>
      <c r="G867" s="110"/>
      <c r="H867" s="107"/>
      <c r="I867" s="107"/>
      <c r="J867" s="110"/>
      <c r="K867" s="113"/>
      <c r="L867" s="103"/>
      <c r="M867" s="103"/>
    </row>
    <row r="868" spans="1:13" s="165" customFormat="1" ht="11.25" hidden="1" customHeight="1" x14ac:dyDescent="0.2">
      <c r="A868" s="177"/>
      <c r="B868" s="112"/>
      <c r="C868" s="173"/>
      <c r="D868" s="107"/>
      <c r="E868" s="110"/>
      <c r="F868" s="107"/>
      <c r="G868" s="110"/>
      <c r="H868" s="107"/>
      <c r="I868" s="107"/>
      <c r="J868" s="110"/>
      <c r="K868" s="113"/>
      <c r="L868" s="103"/>
      <c r="M868" s="103"/>
    </row>
    <row r="869" spans="1:13" s="165" customFormat="1" ht="11.25" hidden="1" customHeight="1" x14ac:dyDescent="0.2">
      <c r="A869" s="177"/>
      <c r="B869" s="147"/>
      <c r="C869" s="173"/>
      <c r="D869" s="107"/>
      <c r="E869" s="110"/>
      <c r="F869" s="107"/>
      <c r="G869" s="110"/>
      <c r="H869" s="107"/>
      <c r="I869" s="107"/>
      <c r="J869" s="110"/>
      <c r="K869" s="113"/>
      <c r="L869" s="103"/>
      <c r="M869" s="103"/>
    </row>
    <row r="870" spans="1:13" s="165" customFormat="1" ht="11.25" hidden="1" customHeight="1" x14ac:dyDescent="0.2">
      <c r="A870" s="177"/>
      <c r="B870" s="107"/>
      <c r="C870" s="173"/>
      <c r="D870" s="107"/>
      <c r="E870" s="112"/>
      <c r="F870" s="107"/>
      <c r="G870" s="110"/>
      <c r="H870" s="107"/>
      <c r="I870" s="107"/>
      <c r="J870" s="110"/>
      <c r="K870" s="113"/>
      <c r="L870" s="103"/>
      <c r="M870" s="103"/>
    </row>
    <row r="871" spans="1:13" s="165" customFormat="1" ht="11.25" hidden="1" customHeight="1" x14ac:dyDescent="0.2">
      <c r="A871" s="177"/>
      <c r="B871" s="107"/>
      <c r="C871" s="173"/>
      <c r="D871" s="107"/>
      <c r="E871" s="112"/>
      <c r="F871" s="107"/>
      <c r="G871" s="110"/>
      <c r="H871" s="107"/>
      <c r="I871" s="107"/>
      <c r="J871" s="110"/>
      <c r="K871" s="113"/>
      <c r="L871" s="103"/>
      <c r="M871" s="103"/>
    </row>
    <row r="872" spans="1:13" s="165" customFormat="1" ht="11.25" hidden="1" customHeight="1" x14ac:dyDescent="0.2">
      <c r="A872" s="177"/>
      <c r="B872" s="107"/>
      <c r="C872" s="173"/>
      <c r="D872" s="107"/>
      <c r="E872" s="112"/>
      <c r="F872" s="107"/>
      <c r="G872" s="110"/>
      <c r="H872" s="107"/>
      <c r="I872" s="107"/>
      <c r="J872" s="110"/>
      <c r="K872" s="113"/>
      <c r="L872" s="103"/>
      <c r="M872" s="103"/>
    </row>
    <row r="873" spans="1:13" s="163" customFormat="1" ht="11.25" customHeight="1" x14ac:dyDescent="0.15">
      <c r="A873" s="102" t="s">
        <v>729</v>
      </c>
      <c r="B873" s="350" t="s">
        <v>1058</v>
      </c>
      <c r="C873" s="352"/>
      <c r="D873" s="352"/>
      <c r="E873" s="352"/>
      <c r="F873" s="352"/>
      <c r="G873" s="352"/>
      <c r="H873" s="352"/>
      <c r="I873" s="352"/>
      <c r="J873" s="352"/>
      <c r="K873" s="352"/>
      <c r="L873" s="352"/>
      <c r="M873" s="353"/>
    </row>
    <row r="874" spans="1:13" s="163" customFormat="1" ht="11.25" customHeight="1" x14ac:dyDescent="0.15">
      <c r="A874" s="102" t="s">
        <v>730</v>
      </c>
      <c r="B874" s="350" t="s">
        <v>1064</v>
      </c>
      <c r="C874" s="352"/>
      <c r="D874" s="352"/>
      <c r="E874" s="352"/>
      <c r="F874" s="352"/>
      <c r="G874" s="352"/>
      <c r="H874" s="352"/>
      <c r="I874" s="352"/>
      <c r="J874" s="352"/>
      <c r="K874" s="352"/>
      <c r="L874" s="352"/>
      <c r="M874" s="353"/>
    </row>
    <row r="875" spans="1:13" s="163" customFormat="1" ht="11.25" customHeight="1" x14ac:dyDescent="0.15">
      <c r="A875" s="102" t="s">
        <v>731</v>
      </c>
      <c r="B875" s="350" t="s">
        <v>1065</v>
      </c>
      <c r="C875" s="352"/>
      <c r="D875" s="352"/>
      <c r="E875" s="352"/>
      <c r="F875" s="352"/>
      <c r="G875" s="352"/>
      <c r="H875" s="352"/>
      <c r="I875" s="352"/>
      <c r="J875" s="352"/>
      <c r="K875" s="352"/>
      <c r="L875" s="352"/>
      <c r="M875" s="353"/>
    </row>
    <row r="876" spans="1:13" s="163" customFormat="1" x14ac:dyDescent="0.15">
      <c r="A876" s="168"/>
      <c r="B876" s="169"/>
      <c r="C876" s="169"/>
      <c r="D876" s="170"/>
      <c r="E876" s="169"/>
      <c r="F876" s="169"/>
      <c r="G876" s="171"/>
      <c r="H876" s="169"/>
      <c r="I876" s="169"/>
      <c r="J876" s="171"/>
      <c r="K876" s="168"/>
      <c r="L876" s="168"/>
      <c r="M876" s="168"/>
    </row>
    <row r="877" spans="1:13" ht="11.25" customHeight="1" x14ac:dyDescent="0.15">
      <c r="A877" s="168"/>
      <c r="B877" s="168"/>
      <c r="C877" s="168"/>
      <c r="D877" s="168"/>
      <c r="E877" s="168"/>
      <c r="F877" s="168"/>
      <c r="G877" s="168"/>
      <c r="H877" s="168"/>
      <c r="I877" s="168"/>
      <c r="J877" s="168"/>
      <c r="K877" s="168"/>
      <c r="L877" s="168"/>
      <c r="M877" s="168"/>
    </row>
    <row r="878" spans="1:13" s="100" customFormat="1" ht="11.25" customHeight="1" x14ac:dyDescent="0.2">
      <c r="A878" s="130" t="s">
        <v>18</v>
      </c>
      <c r="B878" s="99" t="s">
        <v>708</v>
      </c>
      <c r="C878" s="357">
        <v>2011602001</v>
      </c>
      <c r="D878" s="358"/>
      <c r="E878" s="130" t="s">
        <v>709</v>
      </c>
      <c r="F878" s="359" t="s">
        <v>1066</v>
      </c>
      <c r="G878" s="360"/>
      <c r="H878" s="361"/>
      <c r="I878" s="130" t="s">
        <v>711</v>
      </c>
      <c r="J878" s="362"/>
      <c r="K878" s="363"/>
      <c r="L878" s="363"/>
      <c r="M878" s="364"/>
    </row>
    <row r="879" spans="1:13" s="100" customFormat="1" ht="11.25" customHeight="1" x14ac:dyDescent="0.2">
      <c r="A879" s="98" t="s">
        <v>712</v>
      </c>
      <c r="B879" s="99" t="s">
        <v>708</v>
      </c>
      <c r="C879" s="357">
        <v>2011603001</v>
      </c>
      <c r="D879" s="358"/>
      <c r="E879" s="359" t="s">
        <v>1067</v>
      </c>
      <c r="F879" s="360"/>
      <c r="G879" s="360"/>
      <c r="H879" s="98" t="s">
        <v>712</v>
      </c>
      <c r="I879" s="99" t="s">
        <v>708</v>
      </c>
      <c r="J879" s="357">
        <v>2011604001</v>
      </c>
      <c r="K879" s="358"/>
      <c r="L879" s="375" t="s">
        <v>1068</v>
      </c>
      <c r="M879" s="366"/>
    </row>
    <row r="880" spans="1:13" s="100" customFormat="1" ht="11.25" customHeight="1" x14ac:dyDescent="0.2">
      <c r="A880" s="130" t="s">
        <v>466</v>
      </c>
      <c r="B880" s="347" t="s">
        <v>1069</v>
      </c>
      <c r="C880" s="348"/>
      <c r="D880" s="349"/>
      <c r="E880" s="347" t="s">
        <v>1070</v>
      </c>
      <c r="F880" s="348"/>
      <c r="G880" s="348"/>
      <c r="H880" s="348"/>
      <c r="I880" s="348"/>
      <c r="J880" s="348"/>
      <c r="K880" s="347" t="s">
        <v>1071</v>
      </c>
      <c r="L880" s="348"/>
      <c r="M880" s="349"/>
    </row>
    <row r="881" spans="1:13" ht="11.25" customHeight="1" x14ac:dyDescent="0.15">
      <c r="A881" s="130" t="s">
        <v>713</v>
      </c>
      <c r="B881" s="350" t="s">
        <v>1072</v>
      </c>
      <c r="C881" s="348"/>
      <c r="D881" s="348"/>
      <c r="E881" s="348"/>
      <c r="F881" s="348"/>
      <c r="G881" s="348"/>
      <c r="H881" s="348"/>
      <c r="I881" s="131" t="s">
        <v>715</v>
      </c>
      <c r="J881" s="350" t="s">
        <v>737</v>
      </c>
      <c r="K881" s="352"/>
      <c r="L881" s="352"/>
      <c r="M881" s="353"/>
    </row>
    <row r="882" spans="1:13" s="105" customFormat="1" ht="11.25" customHeight="1" x14ac:dyDescent="0.2">
      <c r="A882" s="143" t="s">
        <v>717</v>
      </c>
      <c r="B882" s="103" t="s">
        <v>743</v>
      </c>
      <c r="C882" s="103" t="s">
        <v>782</v>
      </c>
      <c r="D882" s="103" t="s">
        <v>783</v>
      </c>
      <c r="E882" s="104" t="s">
        <v>721</v>
      </c>
      <c r="F882" s="103" t="s">
        <v>927</v>
      </c>
      <c r="G882" s="103" t="s">
        <v>928</v>
      </c>
      <c r="H882" s="103"/>
      <c r="I882" s="103"/>
      <c r="J882" s="103"/>
      <c r="K882" s="103"/>
      <c r="L882" s="103"/>
      <c r="M882" s="103"/>
    </row>
    <row r="883" spans="1:13" s="105" customFormat="1" ht="11.25" customHeight="1" x14ac:dyDescent="0.2">
      <c r="A883" s="144" t="s">
        <v>1073</v>
      </c>
      <c r="B883" s="178" t="s">
        <v>1074</v>
      </c>
      <c r="C883" s="140"/>
      <c r="D883" s="140">
        <v>500</v>
      </c>
      <c r="E883" s="112">
        <v>2.59</v>
      </c>
      <c r="F883" s="107" t="s">
        <v>1075</v>
      </c>
      <c r="G883" s="103" t="s">
        <v>1076</v>
      </c>
      <c r="H883" s="110"/>
      <c r="I883" s="107"/>
      <c r="J883" s="110"/>
      <c r="K883" s="103"/>
      <c r="L883" s="103"/>
      <c r="M883" s="103"/>
    </row>
    <row r="884" spans="1:13" s="105" customFormat="1" ht="11.25" customHeight="1" x14ac:dyDescent="0.2">
      <c r="A884" s="144" t="s">
        <v>1077</v>
      </c>
      <c r="B884" s="178" t="s">
        <v>1078</v>
      </c>
      <c r="C884" s="140"/>
      <c r="D884" s="140">
        <v>4000</v>
      </c>
      <c r="E884" s="112">
        <v>16.38</v>
      </c>
      <c r="F884" s="107" t="s">
        <v>1079</v>
      </c>
      <c r="G884" s="103">
        <v>29010</v>
      </c>
      <c r="H884" s="110"/>
      <c r="I884" s="107"/>
      <c r="J884" s="110"/>
      <c r="K884" s="103"/>
      <c r="L884" s="103"/>
      <c r="M884" s="103"/>
    </row>
    <row r="885" spans="1:13" s="105" customFormat="1" ht="11.25" customHeight="1" x14ac:dyDescent="0.2">
      <c r="A885" s="144" t="s">
        <v>1080</v>
      </c>
      <c r="B885" s="178" t="s">
        <v>1078</v>
      </c>
      <c r="C885" s="179"/>
      <c r="D885" s="179">
        <v>5000</v>
      </c>
      <c r="E885" s="112">
        <v>28.82</v>
      </c>
      <c r="F885" s="107" t="s">
        <v>1079</v>
      </c>
      <c r="G885" s="103">
        <v>29011</v>
      </c>
      <c r="H885" s="110"/>
      <c r="I885" s="107"/>
      <c r="J885" s="110"/>
      <c r="K885" s="103"/>
      <c r="L885" s="103"/>
      <c r="M885" s="103"/>
    </row>
    <row r="886" spans="1:13" s="105" customFormat="1" ht="11.25" customHeight="1" x14ac:dyDescent="0.2">
      <c r="A886" s="144" t="s">
        <v>1081</v>
      </c>
      <c r="B886" s="178" t="s">
        <v>1078</v>
      </c>
      <c r="C886" s="140"/>
      <c r="D886" s="140">
        <v>6000</v>
      </c>
      <c r="E886" s="112">
        <v>33.090000000000003</v>
      </c>
      <c r="F886" s="107" t="s">
        <v>1079</v>
      </c>
      <c r="G886" s="103">
        <v>29012</v>
      </c>
      <c r="H886" s="107"/>
      <c r="I886" s="107"/>
      <c r="J886" s="110"/>
      <c r="K886" s="113"/>
      <c r="L886" s="103"/>
      <c r="M886" s="103"/>
    </row>
    <row r="887" spans="1:13" s="105" customFormat="1" ht="11.25" customHeight="1" x14ac:dyDescent="0.2">
      <c r="A887" s="144" t="s">
        <v>1082</v>
      </c>
      <c r="B887" s="178" t="s">
        <v>1078</v>
      </c>
      <c r="C887" s="140"/>
      <c r="D887" s="140">
        <v>7000</v>
      </c>
      <c r="E887" s="112">
        <v>51.04</v>
      </c>
      <c r="F887" s="107" t="s">
        <v>1079</v>
      </c>
      <c r="G887" s="103">
        <v>29013</v>
      </c>
      <c r="H887" s="107"/>
      <c r="I887" s="107"/>
      <c r="J887" s="110"/>
      <c r="K887" s="113"/>
      <c r="L887" s="103"/>
      <c r="M887" s="103"/>
    </row>
    <row r="888" spans="1:13" s="105" customFormat="1" ht="11.25" customHeight="1" x14ac:dyDescent="0.2">
      <c r="A888" s="144" t="s">
        <v>1083</v>
      </c>
      <c r="B888" s="178" t="s">
        <v>1078</v>
      </c>
      <c r="C888" s="140"/>
      <c r="D888" s="140">
        <v>8000</v>
      </c>
      <c r="E888" s="112">
        <v>91.63</v>
      </c>
      <c r="F888" s="107" t="s">
        <v>1079</v>
      </c>
      <c r="G888" s="103">
        <v>29014</v>
      </c>
      <c r="H888" s="110"/>
      <c r="I888" s="107"/>
      <c r="J888" s="110"/>
      <c r="K888" s="113"/>
      <c r="L888" s="103"/>
      <c r="M888" s="103"/>
    </row>
    <row r="889" spans="1:13" s="105" customFormat="1" ht="11.25" customHeight="1" x14ac:dyDescent="0.2">
      <c r="A889" s="144" t="s">
        <v>1084</v>
      </c>
      <c r="B889" s="178" t="s">
        <v>1078</v>
      </c>
      <c r="C889" s="140"/>
      <c r="D889" s="140">
        <v>9000</v>
      </c>
      <c r="E889" s="180">
        <v>96.04</v>
      </c>
      <c r="F889" s="107" t="s">
        <v>1079</v>
      </c>
      <c r="G889" s="103">
        <v>29015</v>
      </c>
      <c r="H889" s="107"/>
      <c r="I889" s="107"/>
      <c r="J889" s="110"/>
      <c r="K889" s="113"/>
      <c r="L889" s="103"/>
      <c r="M889" s="103"/>
    </row>
    <row r="890" spans="1:13" s="105" customFormat="1" ht="11.25" customHeight="1" x14ac:dyDescent="0.2">
      <c r="A890" s="144" t="s">
        <v>1085</v>
      </c>
      <c r="B890" s="178" t="s">
        <v>1086</v>
      </c>
      <c r="C890" s="140"/>
      <c r="D890" s="140">
        <v>10000</v>
      </c>
      <c r="E890" s="180">
        <v>121.06</v>
      </c>
      <c r="F890" s="107" t="s">
        <v>1079</v>
      </c>
      <c r="G890" s="103">
        <v>29016</v>
      </c>
      <c r="H890" s="107"/>
      <c r="I890" s="107"/>
      <c r="J890" s="110"/>
      <c r="K890" s="113"/>
      <c r="L890" s="103"/>
      <c r="M890" s="103"/>
    </row>
    <row r="891" spans="1:13" s="105" customFormat="1" ht="11.25" customHeight="1" x14ac:dyDescent="0.2">
      <c r="A891" s="144" t="s">
        <v>1087</v>
      </c>
      <c r="B891" s="162">
        <v>200</v>
      </c>
      <c r="C891" s="140">
        <v>80</v>
      </c>
      <c r="D891" s="140">
        <v>400</v>
      </c>
      <c r="E891" s="180">
        <v>4.6100000000000003</v>
      </c>
      <c r="F891" s="107" t="s">
        <v>1067</v>
      </c>
      <c r="G891" s="103">
        <v>830220</v>
      </c>
      <c r="H891" s="107"/>
      <c r="I891" s="107"/>
      <c r="J891" s="110"/>
      <c r="K891" s="113"/>
      <c r="L891" s="103"/>
      <c r="M891" s="103"/>
    </row>
    <row r="892" spans="1:13" s="105" customFormat="1" ht="11.25" customHeight="1" x14ac:dyDescent="0.2">
      <c r="A892" s="144" t="s">
        <v>1088</v>
      </c>
      <c r="B892" s="159">
        <v>30</v>
      </c>
      <c r="C892" s="107"/>
      <c r="D892" s="162">
        <v>100</v>
      </c>
      <c r="E892" s="180">
        <v>1.6</v>
      </c>
      <c r="F892" s="107"/>
      <c r="G892" s="181" t="s">
        <v>1089</v>
      </c>
      <c r="H892" s="107"/>
      <c r="I892" s="107"/>
      <c r="J892" s="110"/>
      <c r="K892" s="113"/>
      <c r="L892" s="103"/>
      <c r="M892" s="103"/>
    </row>
    <row r="893" spans="1:13" s="105" customFormat="1" ht="11.25" customHeight="1" x14ac:dyDescent="0.2">
      <c r="A893" s="142" t="s">
        <v>1090</v>
      </c>
      <c r="B893" s="162">
        <v>30</v>
      </c>
      <c r="C893" s="107"/>
      <c r="D893" s="162">
        <v>10</v>
      </c>
      <c r="E893" s="112">
        <v>0.52</v>
      </c>
      <c r="F893" s="103"/>
      <c r="G893" s="181" t="s">
        <v>1091</v>
      </c>
      <c r="H893" s="107"/>
      <c r="I893" s="107"/>
      <c r="J893" s="110"/>
      <c r="K893" s="113"/>
      <c r="L893" s="103"/>
      <c r="M893" s="103"/>
    </row>
    <row r="894" spans="1:13" s="105" customFormat="1" ht="11.25" customHeight="1" x14ac:dyDescent="0.2">
      <c r="A894" s="142"/>
      <c r="B894" s="107"/>
      <c r="C894" s="107"/>
      <c r="D894" s="178"/>
      <c r="E894" s="112"/>
      <c r="F894" s="107"/>
      <c r="G894" s="110"/>
      <c r="H894" s="107"/>
      <c r="I894" s="107"/>
      <c r="J894" s="110"/>
      <c r="K894" s="113"/>
      <c r="L894" s="103"/>
      <c r="M894" s="103"/>
    </row>
    <row r="895" spans="1:13" s="105" customFormat="1" ht="11.25" customHeight="1" x14ac:dyDescent="0.2">
      <c r="A895" s="142"/>
      <c r="B895" s="107"/>
      <c r="C895" s="107"/>
      <c r="D895" s="178"/>
      <c r="E895" s="112"/>
      <c r="F895" s="107"/>
      <c r="G895" s="110"/>
      <c r="H895" s="107"/>
      <c r="I895" s="107"/>
      <c r="J895" s="110"/>
      <c r="K895" s="113"/>
      <c r="L895" s="103"/>
      <c r="M895" s="103"/>
    </row>
    <row r="896" spans="1:13" ht="11.25" customHeight="1" x14ac:dyDescent="0.15">
      <c r="A896" s="102" t="s">
        <v>729</v>
      </c>
      <c r="B896" s="350" t="s">
        <v>1092</v>
      </c>
      <c r="C896" s="352"/>
      <c r="D896" s="352"/>
      <c r="E896" s="352"/>
      <c r="F896" s="352"/>
      <c r="G896" s="352"/>
      <c r="H896" s="352"/>
      <c r="I896" s="352"/>
      <c r="J896" s="352"/>
      <c r="K896" s="352"/>
      <c r="L896" s="352"/>
      <c r="M896" s="353"/>
    </row>
    <row r="897" spans="1:13" ht="11.25" customHeight="1" x14ac:dyDescent="0.15">
      <c r="A897" s="102" t="s">
        <v>730</v>
      </c>
      <c r="B897" s="350" t="s">
        <v>1093</v>
      </c>
      <c r="C897" s="352"/>
      <c r="D897" s="352"/>
      <c r="E897" s="352"/>
      <c r="F897" s="352"/>
      <c r="G897" s="352"/>
      <c r="H897" s="352"/>
      <c r="I897" s="352"/>
      <c r="J897" s="352"/>
      <c r="K897" s="352"/>
      <c r="L897" s="352"/>
      <c r="M897" s="353"/>
    </row>
    <row r="898" spans="1:13" ht="11.25" customHeight="1" x14ac:dyDescent="0.15">
      <c r="A898" s="102" t="s">
        <v>731</v>
      </c>
      <c r="B898" s="350" t="s">
        <v>1094</v>
      </c>
      <c r="C898" s="352"/>
      <c r="D898" s="352"/>
      <c r="E898" s="352"/>
      <c r="F898" s="352"/>
      <c r="G898" s="352"/>
      <c r="H898" s="352"/>
      <c r="I898" s="352"/>
      <c r="J898" s="352"/>
      <c r="K898" s="352"/>
      <c r="L898" s="352"/>
      <c r="M898" s="353"/>
    </row>
    <row r="899" spans="1:13" x14ac:dyDescent="0.15">
      <c r="B899" s="114"/>
      <c r="C899" s="114"/>
      <c r="D899" s="115"/>
      <c r="E899" s="114"/>
      <c r="F899" s="114"/>
      <c r="G899" s="116"/>
      <c r="H899" s="114"/>
      <c r="I899" s="114"/>
      <c r="J899" s="116"/>
    </row>
    <row r="900" spans="1:13" ht="11.25" customHeight="1" x14ac:dyDescent="0.15"/>
    <row r="901" spans="1:13" s="100" customFormat="1" ht="11.25" customHeight="1" x14ac:dyDescent="0.2">
      <c r="A901" s="130" t="s">
        <v>18</v>
      </c>
      <c r="B901" s="99" t="s">
        <v>708</v>
      </c>
      <c r="C901" s="357">
        <v>2011701001</v>
      </c>
      <c r="D901" s="358"/>
      <c r="E901" s="130" t="s">
        <v>709</v>
      </c>
      <c r="F901" s="359" t="s">
        <v>1095</v>
      </c>
      <c r="G901" s="360"/>
      <c r="H901" s="361"/>
      <c r="I901" s="130" t="s">
        <v>711</v>
      </c>
      <c r="J901" s="362"/>
      <c r="K901" s="363"/>
      <c r="L901" s="363"/>
      <c r="M901" s="364"/>
    </row>
    <row r="902" spans="1:13" s="100" customFormat="1" ht="11.25" customHeight="1" x14ac:dyDescent="0.2">
      <c r="A902" s="98" t="s">
        <v>712</v>
      </c>
      <c r="B902" s="99"/>
      <c r="C902" s="357"/>
      <c r="D902" s="358"/>
      <c r="E902" s="367"/>
      <c r="F902" s="368"/>
      <c r="G902" s="368"/>
      <c r="H902" s="98" t="s">
        <v>712</v>
      </c>
      <c r="I902" s="99"/>
      <c r="J902" s="357"/>
      <c r="K902" s="358"/>
      <c r="L902" s="365"/>
      <c r="M902" s="366"/>
    </row>
    <row r="903" spans="1:13" s="100" customFormat="1" ht="11.25" customHeight="1" x14ac:dyDescent="0.2">
      <c r="A903" s="130" t="s">
        <v>466</v>
      </c>
      <c r="B903" s="347" t="s">
        <v>271</v>
      </c>
      <c r="C903" s="348"/>
      <c r="D903" s="349"/>
      <c r="E903" s="347" t="s">
        <v>1018</v>
      </c>
      <c r="F903" s="348"/>
      <c r="G903" s="348"/>
      <c r="H903" s="348"/>
      <c r="I903" s="348"/>
      <c r="J903" s="348"/>
      <c r="K903" s="347" t="s">
        <v>1096</v>
      </c>
      <c r="L903" s="348"/>
      <c r="M903" s="349"/>
    </row>
    <row r="904" spans="1:13" ht="11.25" customHeight="1" x14ac:dyDescent="0.15">
      <c r="A904" s="130" t="s">
        <v>713</v>
      </c>
      <c r="B904" s="350" t="s">
        <v>1072</v>
      </c>
      <c r="C904" s="348"/>
      <c r="D904" s="348"/>
      <c r="E904" s="348"/>
      <c r="F904" s="348"/>
      <c r="G904" s="348"/>
      <c r="H904" s="348"/>
      <c r="I904" s="131" t="s">
        <v>715</v>
      </c>
      <c r="J904" s="350" t="s">
        <v>737</v>
      </c>
      <c r="K904" s="352"/>
      <c r="L904" s="352"/>
      <c r="M904" s="353"/>
    </row>
    <row r="905" spans="1:13" s="105" customFormat="1" ht="11.25" customHeight="1" x14ac:dyDescent="0.2">
      <c r="A905" s="143" t="s">
        <v>717</v>
      </c>
      <c r="B905" s="103" t="s">
        <v>743</v>
      </c>
      <c r="C905" s="103" t="s">
        <v>782</v>
      </c>
      <c r="D905" s="103" t="s">
        <v>744</v>
      </c>
      <c r="E905" s="104" t="s">
        <v>721</v>
      </c>
      <c r="F905" s="103"/>
      <c r="G905" s="103"/>
      <c r="H905" s="103"/>
      <c r="I905" s="103"/>
      <c r="J905" s="103"/>
      <c r="K905" s="103"/>
      <c r="L905" s="103"/>
      <c r="M905" s="103"/>
    </row>
    <row r="906" spans="1:13" s="105" customFormat="1" ht="11.25" customHeight="1" x14ac:dyDescent="0.2">
      <c r="A906" s="144" t="s">
        <v>1097</v>
      </c>
      <c r="B906" s="178">
        <v>400</v>
      </c>
      <c r="C906" s="140">
        <v>120</v>
      </c>
      <c r="D906" s="140">
        <v>650</v>
      </c>
      <c r="E906" s="118">
        <v>19</v>
      </c>
      <c r="F906" s="107"/>
      <c r="G906" s="103"/>
      <c r="H906" s="110"/>
      <c r="I906" s="107"/>
      <c r="J906" s="110"/>
      <c r="K906" s="103"/>
      <c r="L906" s="103"/>
      <c r="M906" s="103"/>
    </row>
    <row r="907" spans="1:13" s="105" customFormat="1" ht="11.25" customHeight="1" x14ac:dyDescent="0.2">
      <c r="A907" s="144"/>
      <c r="B907" s="178"/>
      <c r="C907" s="140"/>
      <c r="D907" s="140"/>
      <c r="E907" s="112"/>
      <c r="F907" s="107"/>
      <c r="G907" s="103"/>
      <c r="H907" s="110"/>
      <c r="I907" s="107"/>
      <c r="J907" s="110"/>
      <c r="K907" s="103"/>
      <c r="L907" s="103"/>
      <c r="M907" s="103"/>
    </row>
    <row r="908" spans="1:13" s="105" customFormat="1" ht="11.25" hidden="1" customHeight="1" x14ac:dyDescent="0.2">
      <c r="A908" s="144"/>
      <c r="B908" s="178"/>
      <c r="C908" s="179"/>
      <c r="D908" s="179"/>
      <c r="E908" s="112"/>
      <c r="F908" s="107"/>
      <c r="G908" s="103"/>
      <c r="H908" s="110"/>
      <c r="I908" s="107"/>
      <c r="J908" s="110"/>
      <c r="K908" s="103"/>
      <c r="L908" s="103"/>
      <c r="M908" s="103"/>
    </row>
    <row r="909" spans="1:13" s="105" customFormat="1" ht="11.25" hidden="1" customHeight="1" x14ac:dyDescent="0.2">
      <c r="A909" s="144"/>
      <c r="B909" s="178"/>
      <c r="C909" s="140"/>
      <c r="D909" s="140"/>
      <c r="E909" s="112"/>
      <c r="F909" s="107"/>
      <c r="G909" s="103"/>
      <c r="H909" s="107"/>
      <c r="I909" s="107"/>
      <c r="J909" s="110"/>
      <c r="K909" s="113"/>
      <c r="L909" s="103"/>
      <c r="M909" s="103"/>
    </row>
    <row r="910" spans="1:13" s="105" customFormat="1" ht="11.25" hidden="1" customHeight="1" x14ac:dyDescent="0.2">
      <c r="A910" s="144"/>
      <c r="B910" s="178"/>
      <c r="C910" s="140"/>
      <c r="D910" s="140"/>
      <c r="E910" s="112"/>
      <c r="F910" s="107"/>
      <c r="G910" s="103"/>
      <c r="H910" s="107"/>
      <c r="I910" s="107"/>
      <c r="J910" s="110"/>
      <c r="K910" s="113"/>
      <c r="L910" s="103"/>
      <c r="M910" s="103"/>
    </row>
    <row r="911" spans="1:13" s="105" customFormat="1" ht="11.25" hidden="1" customHeight="1" x14ac:dyDescent="0.2">
      <c r="A911" s="144"/>
      <c r="B911" s="178"/>
      <c r="C911" s="140"/>
      <c r="D911" s="140"/>
      <c r="E911" s="112"/>
      <c r="F911" s="107"/>
      <c r="G911" s="103"/>
      <c r="H911" s="110"/>
      <c r="I911" s="107"/>
      <c r="J911" s="110"/>
      <c r="K911" s="113"/>
      <c r="L911" s="103"/>
      <c r="M911" s="103"/>
    </row>
    <row r="912" spans="1:13" s="105" customFormat="1" ht="11.25" hidden="1" customHeight="1" x14ac:dyDescent="0.2">
      <c r="A912" s="144"/>
      <c r="B912" s="178"/>
      <c r="C912" s="140"/>
      <c r="D912" s="140"/>
      <c r="E912" s="180"/>
      <c r="F912" s="107"/>
      <c r="G912" s="103"/>
      <c r="H912" s="107"/>
      <c r="I912" s="107"/>
      <c r="J912" s="110"/>
      <c r="K912" s="113"/>
      <c r="L912" s="103"/>
      <c r="M912" s="103"/>
    </row>
    <row r="913" spans="1:13" s="105" customFormat="1" ht="11.25" hidden="1" customHeight="1" x14ac:dyDescent="0.2">
      <c r="A913" s="144"/>
      <c r="B913" s="178"/>
      <c r="C913" s="140"/>
      <c r="D913" s="140"/>
      <c r="E913" s="180"/>
      <c r="F913" s="107"/>
      <c r="G913" s="103"/>
      <c r="H913" s="107"/>
      <c r="I913" s="107"/>
      <c r="J913" s="110"/>
      <c r="K913" s="113"/>
      <c r="L913" s="103"/>
      <c r="M913" s="103"/>
    </row>
    <row r="914" spans="1:13" s="105" customFormat="1" ht="11.25" hidden="1" customHeight="1" x14ac:dyDescent="0.2">
      <c r="A914" s="144"/>
      <c r="B914" s="148"/>
      <c r="C914" s="140"/>
      <c r="D914" s="140"/>
      <c r="E914" s="180"/>
      <c r="F914" s="107"/>
      <c r="G914" s="103"/>
      <c r="H914" s="107"/>
      <c r="I914" s="107"/>
      <c r="J914" s="110"/>
      <c r="K914" s="113"/>
      <c r="L914" s="103"/>
      <c r="M914" s="103"/>
    </row>
    <row r="915" spans="1:13" s="105" customFormat="1" ht="11.25" hidden="1" customHeight="1" x14ac:dyDescent="0.2">
      <c r="A915" s="144"/>
      <c r="B915" s="182"/>
      <c r="C915" s="107"/>
      <c r="D915" s="178"/>
      <c r="E915" s="180"/>
      <c r="F915" s="107"/>
      <c r="G915" s="103"/>
      <c r="H915" s="107"/>
      <c r="I915" s="107"/>
      <c r="J915" s="110"/>
      <c r="K915" s="113"/>
      <c r="L915" s="103"/>
      <c r="M915" s="103"/>
    </row>
    <row r="916" spans="1:13" s="105" customFormat="1" ht="11.25" hidden="1" customHeight="1" x14ac:dyDescent="0.2">
      <c r="A916" s="142"/>
      <c r="B916" s="107"/>
      <c r="C916" s="107"/>
      <c r="D916" s="178"/>
      <c r="E916" s="112"/>
      <c r="F916" s="103"/>
      <c r="G916" s="103"/>
      <c r="H916" s="107"/>
      <c r="I916" s="107"/>
      <c r="J916" s="110"/>
      <c r="K916" s="113"/>
      <c r="L916" s="103"/>
      <c r="M916" s="103"/>
    </row>
    <row r="917" spans="1:13" s="105" customFormat="1" ht="11.25" hidden="1" customHeight="1" x14ac:dyDescent="0.2">
      <c r="A917" s="142"/>
      <c r="B917" s="107"/>
      <c r="C917" s="107"/>
      <c r="D917" s="178"/>
      <c r="E917" s="112"/>
      <c r="F917" s="107"/>
      <c r="G917" s="110"/>
      <c r="H917" s="107"/>
      <c r="I917" s="107"/>
      <c r="J917" s="110"/>
      <c r="K917" s="113"/>
      <c r="L917" s="103"/>
      <c r="M917" s="103"/>
    </row>
    <row r="918" spans="1:13" s="105" customFormat="1" ht="11.25" hidden="1" customHeight="1" x14ac:dyDescent="0.2">
      <c r="A918" s="142"/>
      <c r="B918" s="107"/>
      <c r="C918" s="107"/>
      <c r="D918" s="178"/>
      <c r="E918" s="112"/>
      <c r="F918" s="107"/>
      <c r="G918" s="110"/>
      <c r="H918" s="107"/>
      <c r="I918" s="107"/>
      <c r="J918" s="110"/>
      <c r="K918" s="113"/>
      <c r="L918" s="103"/>
      <c r="M918" s="103"/>
    </row>
    <row r="919" spans="1:13" ht="11.25" customHeight="1" x14ac:dyDescent="0.15">
      <c r="A919" s="102" t="s">
        <v>729</v>
      </c>
      <c r="B919" s="350" t="s">
        <v>1098</v>
      </c>
      <c r="C919" s="352"/>
      <c r="D919" s="352"/>
      <c r="E919" s="352"/>
      <c r="F919" s="352"/>
      <c r="G919" s="352"/>
      <c r="H919" s="352"/>
      <c r="I919" s="352"/>
      <c r="J919" s="352"/>
      <c r="K919" s="352"/>
      <c r="L919" s="352"/>
      <c r="M919" s="353"/>
    </row>
    <row r="920" spans="1:13" ht="11.25" customHeight="1" x14ac:dyDescent="0.15">
      <c r="A920" s="102" t="s">
        <v>730</v>
      </c>
      <c r="B920" s="350"/>
      <c r="C920" s="352"/>
      <c r="D920" s="352"/>
      <c r="E920" s="352"/>
      <c r="F920" s="352"/>
      <c r="G920" s="352"/>
      <c r="H920" s="352"/>
      <c r="I920" s="352"/>
      <c r="J920" s="352"/>
      <c r="K920" s="352"/>
      <c r="L920" s="352"/>
      <c r="M920" s="353"/>
    </row>
    <row r="921" spans="1:13" ht="11.25" hidden="1" customHeight="1" x14ac:dyDescent="0.15">
      <c r="A921" s="102" t="s">
        <v>731</v>
      </c>
      <c r="B921" s="350"/>
      <c r="C921" s="352"/>
      <c r="D921" s="352"/>
      <c r="E921" s="352"/>
      <c r="F921" s="352"/>
      <c r="G921" s="352"/>
      <c r="H921" s="352"/>
      <c r="I921" s="352"/>
      <c r="J921" s="352"/>
      <c r="K921" s="352"/>
      <c r="L921" s="352"/>
      <c r="M921" s="353"/>
    </row>
    <row r="922" spans="1:13" x14ac:dyDescent="0.15">
      <c r="B922" s="114"/>
      <c r="C922" s="114"/>
      <c r="D922" s="115"/>
      <c r="E922" s="114"/>
      <c r="F922" s="114"/>
      <c r="G922" s="116"/>
      <c r="H922" s="114"/>
      <c r="I922" s="114"/>
      <c r="J922" s="116"/>
    </row>
    <row r="923" spans="1:13" ht="11.25" customHeight="1" x14ac:dyDescent="0.15"/>
    <row r="924" spans="1:13" s="100" customFormat="1" ht="11.25" customHeight="1" x14ac:dyDescent="0.2">
      <c r="A924" s="130" t="s">
        <v>18</v>
      </c>
      <c r="B924" s="99" t="s">
        <v>708</v>
      </c>
      <c r="C924" s="357">
        <v>2011702001</v>
      </c>
      <c r="D924" s="358"/>
      <c r="E924" s="130" t="s">
        <v>709</v>
      </c>
      <c r="F924" s="359" t="s">
        <v>292</v>
      </c>
      <c r="G924" s="360"/>
      <c r="H924" s="361"/>
      <c r="I924" s="130" t="s">
        <v>711</v>
      </c>
      <c r="J924" s="362"/>
      <c r="K924" s="363"/>
      <c r="L924" s="363"/>
      <c r="M924" s="364"/>
    </row>
    <row r="925" spans="1:13" s="100" customFormat="1" ht="11.25" customHeight="1" x14ac:dyDescent="0.2">
      <c r="A925" s="98" t="s">
        <v>712</v>
      </c>
      <c r="B925" s="99" t="s">
        <v>708</v>
      </c>
      <c r="C925" s="357">
        <v>2011703001</v>
      </c>
      <c r="D925" s="358"/>
      <c r="E925" s="359" t="s">
        <v>71</v>
      </c>
      <c r="F925" s="360"/>
      <c r="G925" s="361"/>
      <c r="H925" s="98" t="s">
        <v>712</v>
      </c>
      <c r="I925" s="99" t="s">
        <v>708</v>
      </c>
      <c r="J925" s="357">
        <v>2011704001</v>
      </c>
      <c r="K925" s="358"/>
      <c r="L925" s="365" t="s">
        <v>1099</v>
      </c>
      <c r="M925" s="366"/>
    </row>
    <row r="926" spans="1:13" s="100" customFormat="1" ht="11.25" customHeight="1" x14ac:dyDescent="0.2">
      <c r="A926" s="130" t="s">
        <v>466</v>
      </c>
      <c r="B926" s="347" t="s">
        <v>1069</v>
      </c>
      <c r="C926" s="348"/>
      <c r="D926" s="349"/>
      <c r="E926" s="347" t="s">
        <v>1070</v>
      </c>
      <c r="F926" s="348"/>
      <c r="G926" s="348"/>
      <c r="H926" s="348"/>
      <c r="I926" s="348"/>
      <c r="J926" s="348"/>
      <c r="K926" s="347" t="s">
        <v>1100</v>
      </c>
      <c r="L926" s="348"/>
      <c r="M926" s="349"/>
    </row>
    <row r="927" spans="1:13" ht="11.25" customHeight="1" x14ac:dyDescent="0.15">
      <c r="A927" s="130" t="s">
        <v>713</v>
      </c>
      <c r="B927" s="350" t="s">
        <v>1072</v>
      </c>
      <c r="C927" s="351"/>
      <c r="D927" s="351"/>
      <c r="E927" s="351"/>
      <c r="F927" s="351"/>
      <c r="G927" s="351"/>
      <c r="H927" s="351"/>
      <c r="I927" s="131" t="s">
        <v>715</v>
      </c>
      <c r="J927" s="350" t="s">
        <v>737</v>
      </c>
      <c r="K927" s="352"/>
      <c r="L927" s="352"/>
      <c r="M927" s="353"/>
    </row>
    <row r="928" spans="1:13" s="105" customFormat="1" ht="11.25" customHeight="1" x14ac:dyDescent="0.2">
      <c r="A928" s="143" t="s">
        <v>717</v>
      </c>
      <c r="B928" s="103" t="s">
        <v>743</v>
      </c>
      <c r="C928" s="103" t="s">
        <v>782</v>
      </c>
      <c r="D928" s="103" t="s">
        <v>783</v>
      </c>
      <c r="E928" s="104" t="s">
        <v>721</v>
      </c>
      <c r="F928" s="103" t="s">
        <v>927</v>
      </c>
      <c r="G928" s="103" t="s">
        <v>928</v>
      </c>
      <c r="H928" s="103"/>
      <c r="I928" s="103"/>
      <c r="J928" s="103"/>
      <c r="K928" s="103"/>
      <c r="L928" s="103"/>
      <c r="M928" s="103"/>
    </row>
    <row r="929" spans="1:13" s="119" customFormat="1" ht="11.25" customHeight="1" x14ac:dyDescent="0.2">
      <c r="A929" s="144" t="s">
        <v>1101</v>
      </c>
      <c r="B929" s="159">
        <v>600</v>
      </c>
      <c r="C929" s="162">
        <v>1.5</v>
      </c>
      <c r="D929" s="162">
        <v>600</v>
      </c>
      <c r="E929" s="118">
        <v>5.07</v>
      </c>
      <c r="F929" s="107" t="s">
        <v>1102</v>
      </c>
      <c r="G929" s="103">
        <v>91171</v>
      </c>
      <c r="H929" s="107"/>
      <c r="I929" s="107"/>
      <c r="J929" s="110"/>
      <c r="K929" s="113"/>
      <c r="L929" s="103"/>
      <c r="M929" s="103"/>
    </row>
    <row r="930" spans="1:13" s="119" customFormat="1" ht="11.25" customHeight="1" x14ac:dyDescent="0.2">
      <c r="A930" s="142" t="s">
        <v>1103</v>
      </c>
      <c r="B930" s="162" t="s">
        <v>1104</v>
      </c>
      <c r="C930" s="162"/>
      <c r="D930" s="162">
        <v>1500</v>
      </c>
      <c r="E930" s="118">
        <v>1.95</v>
      </c>
      <c r="F930" s="103" t="s">
        <v>1105</v>
      </c>
      <c r="G930" s="103">
        <v>92010</v>
      </c>
      <c r="H930" s="107"/>
      <c r="I930" s="107"/>
      <c r="J930" s="110"/>
      <c r="K930" s="113"/>
      <c r="L930" s="103"/>
      <c r="M930" s="103"/>
    </row>
    <row r="931" spans="1:13" s="105" customFormat="1" ht="11.25" customHeight="1" x14ac:dyDescent="0.2">
      <c r="A931" s="144" t="s">
        <v>1106</v>
      </c>
      <c r="B931" s="162">
        <v>90</v>
      </c>
      <c r="C931" s="159">
        <v>1.2</v>
      </c>
      <c r="D931" s="159">
        <v>140</v>
      </c>
      <c r="E931" s="118">
        <v>0.14000000000000001</v>
      </c>
      <c r="F931" s="107" t="s">
        <v>1107</v>
      </c>
      <c r="G931" s="181" t="s">
        <v>1108</v>
      </c>
      <c r="H931" s="110"/>
      <c r="I931" s="107"/>
      <c r="J931" s="110"/>
      <c r="K931" s="103"/>
      <c r="L931" s="103"/>
      <c r="M931" s="103"/>
    </row>
    <row r="932" spans="1:13" s="119" customFormat="1" ht="11.25" customHeight="1" x14ac:dyDescent="0.2">
      <c r="A932" s="142"/>
      <c r="B932" s="107"/>
      <c r="C932" s="107"/>
      <c r="D932" s="178"/>
      <c r="E932" s="112"/>
      <c r="F932" s="103"/>
      <c r="G932" s="103"/>
      <c r="H932" s="107"/>
      <c r="I932" s="107"/>
      <c r="J932" s="110"/>
      <c r="K932" s="113"/>
      <c r="L932" s="103"/>
      <c r="M932" s="103"/>
    </row>
    <row r="933" spans="1:13" s="105" customFormat="1" ht="11.25" hidden="1" customHeight="1" x14ac:dyDescent="0.2">
      <c r="A933" s="144"/>
      <c r="B933" s="178"/>
      <c r="C933" s="179"/>
      <c r="D933" s="179"/>
      <c r="E933" s="112"/>
      <c r="F933" s="107"/>
      <c r="G933" s="103"/>
      <c r="H933" s="110"/>
      <c r="I933" s="107"/>
      <c r="J933" s="110"/>
      <c r="K933" s="103"/>
      <c r="L933" s="103"/>
      <c r="M933" s="103"/>
    </row>
    <row r="934" spans="1:13" s="105" customFormat="1" ht="11.25" hidden="1" customHeight="1" x14ac:dyDescent="0.2">
      <c r="A934" s="144"/>
      <c r="B934" s="178"/>
      <c r="C934" s="140"/>
      <c r="D934" s="140"/>
      <c r="E934" s="112"/>
      <c r="F934" s="107"/>
      <c r="G934" s="103"/>
      <c r="H934" s="107"/>
      <c r="I934" s="107"/>
      <c r="J934" s="110"/>
      <c r="K934" s="113"/>
      <c r="L934" s="103"/>
      <c r="M934" s="103"/>
    </row>
    <row r="935" spans="1:13" s="105" customFormat="1" ht="11.25" hidden="1" customHeight="1" x14ac:dyDescent="0.2">
      <c r="A935" s="144"/>
      <c r="B935" s="178"/>
      <c r="C935" s="140"/>
      <c r="D935" s="140"/>
      <c r="E935" s="112"/>
      <c r="F935" s="107"/>
      <c r="G935" s="103"/>
      <c r="H935" s="107"/>
      <c r="I935" s="107"/>
      <c r="J935" s="110"/>
      <c r="K935" s="113"/>
      <c r="L935" s="103"/>
      <c r="M935" s="103"/>
    </row>
    <row r="936" spans="1:13" s="105" customFormat="1" ht="11.25" hidden="1" customHeight="1" x14ac:dyDescent="0.2">
      <c r="A936" s="144"/>
      <c r="B936" s="178"/>
      <c r="C936" s="140"/>
      <c r="D936" s="140"/>
      <c r="E936" s="112"/>
      <c r="F936" s="107"/>
      <c r="G936" s="103"/>
      <c r="H936" s="110"/>
      <c r="I936" s="107"/>
      <c r="J936" s="110"/>
      <c r="K936" s="113"/>
      <c r="L936" s="103"/>
      <c r="M936" s="103"/>
    </row>
    <row r="937" spans="1:13" s="105" customFormat="1" ht="11.25" hidden="1" customHeight="1" x14ac:dyDescent="0.2">
      <c r="A937" s="144"/>
      <c r="B937" s="178"/>
      <c r="C937" s="140"/>
      <c r="D937" s="140"/>
      <c r="E937" s="180"/>
      <c r="F937" s="107"/>
      <c r="G937" s="103"/>
      <c r="H937" s="107"/>
      <c r="I937" s="107"/>
      <c r="J937" s="110"/>
      <c r="K937" s="113"/>
      <c r="L937" s="103"/>
      <c r="M937" s="103"/>
    </row>
    <row r="938" spans="1:13" s="105" customFormat="1" ht="11.25" hidden="1" customHeight="1" x14ac:dyDescent="0.2">
      <c r="A938" s="144"/>
      <c r="B938" s="178"/>
      <c r="C938" s="140"/>
      <c r="D938" s="140"/>
      <c r="E938" s="180"/>
      <c r="F938" s="107"/>
      <c r="G938" s="103"/>
      <c r="H938" s="107"/>
      <c r="I938" s="107"/>
      <c r="J938" s="110"/>
      <c r="K938" s="113"/>
      <c r="L938" s="103"/>
      <c r="M938" s="103"/>
    </row>
    <row r="939" spans="1:13" s="105" customFormat="1" ht="11.25" hidden="1" customHeight="1" x14ac:dyDescent="0.2">
      <c r="A939" s="144"/>
      <c r="B939" s="148"/>
      <c r="C939" s="140"/>
      <c r="D939" s="140"/>
      <c r="E939" s="180"/>
      <c r="F939" s="107"/>
      <c r="G939" s="103"/>
      <c r="H939" s="107"/>
      <c r="I939" s="107"/>
      <c r="J939" s="110"/>
      <c r="K939" s="113"/>
      <c r="L939" s="103"/>
      <c r="M939" s="103"/>
    </row>
    <row r="940" spans="1:13" s="105" customFormat="1" ht="11.25" hidden="1" customHeight="1" x14ac:dyDescent="0.2">
      <c r="A940" s="142"/>
      <c r="B940" s="107"/>
      <c r="C940" s="107"/>
      <c r="D940" s="178"/>
      <c r="E940" s="112"/>
      <c r="F940" s="107"/>
      <c r="G940" s="110"/>
      <c r="H940" s="107"/>
      <c r="I940" s="107"/>
      <c r="J940" s="110"/>
      <c r="K940" s="113"/>
      <c r="L940" s="103"/>
      <c r="M940" s="103"/>
    </row>
    <row r="941" spans="1:13" s="105" customFormat="1" ht="11.25" hidden="1" customHeight="1" x14ac:dyDescent="0.2">
      <c r="A941" s="142"/>
      <c r="B941" s="107"/>
      <c r="C941" s="107"/>
      <c r="D941" s="178"/>
      <c r="E941" s="112"/>
      <c r="F941" s="107"/>
      <c r="G941" s="110"/>
      <c r="H941" s="107"/>
      <c r="I941" s="107"/>
      <c r="J941" s="110"/>
      <c r="K941" s="113"/>
      <c r="L941" s="103"/>
      <c r="M941" s="103"/>
    </row>
    <row r="942" spans="1:13" ht="11.25" customHeight="1" x14ac:dyDescent="0.15">
      <c r="A942" s="102" t="s">
        <v>729</v>
      </c>
      <c r="B942" s="350"/>
      <c r="C942" s="352"/>
      <c r="D942" s="352"/>
      <c r="E942" s="352"/>
      <c r="F942" s="352"/>
      <c r="G942" s="352"/>
      <c r="H942" s="352"/>
      <c r="I942" s="352"/>
      <c r="J942" s="352"/>
      <c r="K942" s="352"/>
      <c r="L942" s="352"/>
      <c r="M942" s="353"/>
    </row>
    <row r="943" spans="1:13" ht="11.25" hidden="1" customHeight="1" x14ac:dyDescent="0.15">
      <c r="A943" s="102" t="s">
        <v>730</v>
      </c>
      <c r="B943" s="350"/>
      <c r="C943" s="352"/>
      <c r="D943" s="352"/>
      <c r="E943" s="352"/>
      <c r="F943" s="352"/>
      <c r="G943" s="352"/>
      <c r="H943" s="352"/>
      <c r="I943" s="352"/>
      <c r="J943" s="352"/>
      <c r="K943" s="352"/>
      <c r="L943" s="352"/>
      <c r="M943" s="353"/>
    </row>
    <row r="944" spans="1:13" ht="11.25" hidden="1" customHeight="1" x14ac:dyDescent="0.15">
      <c r="A944" s="102" t="s">
        <v>731</v>
      </c>
      <c r="B944" s="350"/>
      <c r="C944" s="352"/>
      <c r="D944" s="352"/>
      <c r="E944" s="352"/>
      <c r="F944" s="352"/>
      <c r="G944" s="352"/>
      <c r="H944" s="352"/>
      <c r="I944" s="352"/>
      <c r="J944" s="352"/>
      <c r="K944" s="352"/>
      <c r="L944" s="352"/>
      <c r="M944" s="353"/>
    </row>
    <row r="945" spans="1:13" x14ac:dyDescent="0.15">
      <c r="B945" s="114"/>
      <c r="C945" s="114"/>
      <c r="D945" s="115"/>
      <c r="E945" s="114"/>
      <c r="F945" s="114"/>
      <c r="G945" s="116"/>
      <c r="H945" s="114"/>
      <c r="I945" s="114"/>
      <c r="J945" s="116"/>
    </row>
    <row r="946" spans="1:13" ht="11.25" customHeight="1" x14ac:dyDescent="0.15"/>
    <row r="947" spans="1:13" s="100" customFormat="1" ht="11.25" customHeight="1" x14ac:dyDescent="0.2">
      <c r="A947" s="130" t="s">
        <v>18</v>
      </c>
      <c r="B947" s="99" t="s">
        <v>708</v>
      </c>
      <c r="C947" s="357">
        <v>2011802001</v>
      </c>
      <c r="D947" s="358"/>
      <c r="E947" s="130" t="s">
        <v>709</v>
      </c>
      <c r="F947" s="359" t="s">
        <v>479</v>
      </c>
      <c r="G947" s="360"/>
      <c r="H947" s="361"/>
      <c r="I947" s="130" t="s">
        <v>711</v>
      </c>
      <c r="J947" s="362"/>
      <c r="K947" s="363"/>
      <c r="L947" s="363"/>
      <c r="M947" s="364"/>
    </row>
    <row r="948" spans="1:13" s="100" customFormat="1" ht="11.25" customHeight="1" x14ac:dyDescent="0.2">
      <c r="A948" s="98" t="s">
        <v>712</v>
      </c>
      <c r="B948" s="99"/>
      <c r="C948" s="357"/>
      <c r="D948" s="358"/>
      <c r="E948" s="367"/>
      <c r="F948" s="368"/>
      <c r="G948" s="368"/>
      <c r="H948" s="98" t="s">
        <v>712</v>
      </c>
      <c r="I948" s="99"/>
      <c r="J948" s="357"/>
      <c r="K948" s="358"/>
      <c r="L948" s="365"/>
      <c r="M948" s="366"/>
    </row>
    <row r="949" spans="1:13" s="100" customFormat="1" ht="11.25" customHeight="1" x14ac:dyDescent="0.2">
      <c r="A949" s="130" t="s">
        <v>466</v>
      </c>
      <c r="B949" s="347" t="s">
        <v>74</v>
      </c>
      <c r="C949" s="348"/>
      <c r="D949" s="349"/>
      <c r="E949" s="347" t="s">
        <v>272</v>
      </c>
      <c r="F949" s="348"/>
      <c r="G949" s="348"/>
      <c r="H949" s="348"/>
      <c r="I949" s="348"/>
      <c r="J949" s="348"/>
      <c r="K949" s="347" t="s">
        <v>1109</v>
      </c>
      <c r="L949" s="348"/>
      <c r="M949" s="349"/>
    </row>
    <row r="950" spans="1:13" ht="11.25" customHeight="1" x14ac:dyDescent="0.15">
      <c r="A950" s="130" t="s">
        <v>713</v>
      </c>
      <c r="B950" s="350" t="s">
        <v>1110</v>
      </c>
      <c r="C950" s="351"/>
      <c r="D950" s="351"/>
      <c r="E950" s="351"/>
      <c r="F950" s="351"/>
      <c r="G950" s="351"/>
      <c r="H950" s="351"/>
      <c r="I950" s="131" t="s">
        <v>715</v>
      </c>
      <c r="J950" s="350" t="s">
        <v>737</v>
      </c>
      <c r="K950" s="352"/>
      <c r="L950" s="352"/>
      <c r="M950" s="353"/>
    </row>
    <row r="951" spans="1:13" s="105" customFormat="1" ht="11.25" customHeight="1" x14ac:dyDescent="0.2">
      <c r="A951" s="143" t="s">
        <v>717</v>
      </c>
      <c r="B951" s="103" t="s">
        <v>783</v>
      </c>
      <c r="C951" s="103" t="s">
        <v>1111</v>
      </c>
      <c r="D951" s="103" t="s">
        <v>1112</v>
      </c>
      <c r="E951" s="104" t="s">
        <v>721</v>
      </c>
      <c r="F951" s="103"/>
      <c r="G951" s="103"/>
      <c r="H951" s="103"/>
      <c r="I951" s="103"/>
      <c r="J951" s="103"/>
      <c r="K951" s="103"/>
      <c r="L951" s="103"/>
      <c r="M951" s="103"/>
    </row>
    <row r="952" spans="1:13" s="119" customFormat="1" ht="11.25" customHeight="1" x14ac:dyDescent="0.2">
      <c r="A952" s="144" t="s">
        <v>1113</v>
      </c>
      <c r="B952" s="159">
        <v>7000</v>
      </c>
      <c r="C952" s="162">
        <v>140</v>
      </c>
      <c r="D952" s="162">
        <v>1.5</v>
      </c>
      <c r="E952" s="160">
        <v>290</v>
      </c>
      <c r="F952" s="107"/>
      <c r="G952" s="103"/>
      <c r="H952" s="107"/>
      <c r="I952" s="107"/>
      <c r="J952" s="110"/>
      <c r="K952" s="113"/>
      <c r="L952" s="103"/>
      <c r="M952" s="103"/>
    </row>
    <row r="953" spans="1:13" s="119" customFormat="1" ht="11.25" customHeight="1" x14ac:dyDescent="0.2">
      <c r="A953" s="142" t="s">
        <v>1114</v>
      </c>
      <c r="B953" s="162">
        <v>8000</v>
      </c>
      <c r="C953" s="162">
        <v>140</v>
      </c>
      <c r="D953" s="162">
        <v>2</v>
      </c>
      <c r="E953" s="160">
        <v>340</v>
      </c>
      <c r="F953" s="103"/>
      <c r="G953" s="103"/>
      <c r="H953" s="107"/>
      <c r="I953" s="107"/>
      <c r="J953" s="110"/>
      <c r="K953" s="113"/>
      <c r="L953" s="103"/>
      <c r="M953" s="103"/>
    </row>
    <row r="954" spans="1:13" s="105" customFormat="1" ht="11.25" customHeight="1" x14ac:dyDescent="0.2">
      <c r="A954" s="144" t="s">
        <v>1115</v>
      </c>
      <c r="B954" s="162">
        <v>9000</v>
      </c>
      <c r="C954" s="159">
        <v>140</v>
      </c>
      <c r="D954" s="159">
        <v>2</v>
      </c>
      <c r="E954" s="160">
        <v>430</v>
      </c>
      <c r="F954" s="107"/>
      <c r="G954" s="103"/>
      <c r="H954" s="110"/>
      <c r="I954" s="107"/>
      <c r="J954" s="110"/>
      <c r="K954" s="103"/>
      <c r="L954" s="103"/>
      <c r="M954" s="103"/>
    </row>
    <row r="955" spans="1:13" s="105" customFormat="1" ht="11.25" customHeight="1" x14ac:dyDescent="0.2">
      <c r="A955" s="144" t="s">
        <v>1116</v>
      </c>
      <c r="B955" s="162">
        <v>9000</v>
      </c>
      <c r="C955" s="159">
        <v>190</v>
      </c>
      <c r="D955" s="159">
        <v>2.5</v>
      </c>
      <c r="E955" s="160">
        <v>585</v>
      </c>
      <c r="F955" s="107"/>
      <c r="G955" s="103"/>
      <c r="H955" s="110"/>
      <c r="I955" s="107"/>
      <c r="J955" s="110"/>
      <c r="K955" s="103"/>
      <c r="L955" s="103"/>
      <c r="M955" s="103"/>
    </row>
    <row r="956" spans="1:13" s="105" customFormat="1" ht="11.25" customHeight="1" x14ac:dyDescent="0.2">
      <c r="A956" s="144" t="s">
        <v>1117</v>
      </c>
      <c r="B956" s="162">
        <v>10000</v>
      </c>
      <c r="C956" s="183">
        <v>190</v>
      </c>
      <c r="D956" s="183">
        <v>3.5</v>
      </c>
      <c r="E956" s="160">
        <v>670</v>
      </c>
      <c r="F956" s="107"/>
      <c r="G956" s="103"/>
      <c r="H956" s="110"/>
      <c r="I956" s="107"/>
      <c r="J956" s="110"/>
      <c r="K956" s="103"/>
      <c r="L956" s="103"/>
      <c r="M956" s="103"/>
    </row>
    <row r="957" spans="1:13" s="105" customFormat="1" ht="11.25" customHeight="1" x14ac:dyDescent="0.2">
      <c r="A957" s="144" t="s">
        <v>1118</v>
      </c>
      <c r="B957" s="162">
        <v>11000</v>
      </c>
      <c r="C957" s="159">
        <v>190</v>
      </c>
      <c r="D957" s="159">
        <v>3.5</v>
      </c>
      <c r="E957" s="160">
        <v>760</v>
      </c>
      <c r="F957" s="107"/>
      <c r="G957" s="103"/>
      <c r="H957" s="107"/>
      <c r="I957" s="107"/>
      <c r="J957" s="110"/>
      <c r="K957" s="113"/>
      <c r="L957" s="103"/>
      <c r="M957" s="103"/>
    </row>
    <row r="958" spans="1:13" s="105" customFormat="1" ht="11.25" customHeight="1" x14ac:dyDescent="0.2">
      <c r="A958" s="144" t="s">
        <v>1119</v>
      </c>
      <c r="B958" s="162">
        <v>12000</v>
      </c>
      <c r="C958" s="159">
        <v>190</v>
      </c>
      <c r="D958" s="159">
        <v>3.5</v>
      </c>
      <c r="E958" s="160">
        <v>850</v>
      </c>
      <c r="F958" s="107"/>
      <c r="G958" s="103"/>
      <c r="H958" s="107"/>
      <c r="I958" s="107"/>
      <c r="J958" s="110"/>
      <c r="K958" s="113"/>
      <c r="L958" s="103"/>
      <c r="M958" s="103"/>
    </row>
    <row r="959" spans="1:13" s="105" customFormat="1" ht="11.25" customHeight="1" x14ac:dyDescent="0.2">
      <c r="A959" s="144" t="s">
        <v>1120</v>
      </c>
      <c r="B959" s="162">
        <v>13000</v>
      </c>
      <c r="C959" s="159">
        <v>190</v>
      </c>
      <c r="D959" s="159">
        <v>3.5</v>
      </c>
      <c r="E959" s="160">
        <v>950</v>
      </c>
      <c r="F959" s="107"/>
      <c r="G959" s="103"/>
      <c r="H959" s="110"/>
      <c r="I959" s="107"/>
      <c r="J959" s="110"/>
      <c r="K959" s="113"/>
      <c r="L959" s="103"/>
      <c r="M959" s="103"/>
    </row>
    <row r="960" spans="1:13" s="105" customFormat="1" ht="11.25" customHeight="1" x14ac:dyDescent="0.2">
      <c r="A960" s="144" t="s">
        <v>1121</v>
      </c>
      <c r="B960" s="162">
        <v>14000</v>
      </c>
      <c r="C960" s="159">
        <v>190</v>
      </c>
      <c r="D960" s="159">
        <v>3.5</v>
      </c>
      <c r="E960" s="160">
        <v>1055</v>
      </c>
      <c r="F960" s="107"/>
      <c r="G960" s="103"/>
      <c r="H960" s="107"/>
      <c r="I960" s="107"/>
      <c r="J960" s="110"/>
      <c r="K960" s="113"/>
      <c r="L960" s="103"/>
      <c r="M960" s="103"/>
    </row>
    <row r="961" spans="1:13" s="105" customFormat="1" ht="11.25" customHeight="1" x14ac:dyDescent="0.2">
      <c r="A961" s="144" t="s">
        <v>1122</v>
      </c>
      <c r="B961" s="162">
        <v>8000</v>
      </c>
      <c r="C961" s="159">
        <v>190</v>
      </c>
      <c r="D961" s="159">
        <v>4.3</v>
      </c>
      <c r="E961" s="160">
        <v>505</v>
      </c>
      <c r="F961" s="107"/>
      <c r="G961" s="103"/>
      <c r="H961" s="107"/>
      <c r="I961" s="107"/>
      <c r="J961" s="110"/>
      <c r="K961" s="113"/>
      <c r="L961" s="103"/>
      <c r="M961" s="103"/>
    </row>
    <row r="962" spans="1:13" s="105" customFormat="1" ht="11.25" customHeight="1" x14ac:dyDescent="0.2">
      <c r="A962" s="144" t="s">
        <v>1123</v>
      </c>
      <c r="B962" s="162">
        <v>9000</v>
      </c>
      <c r="C962" s="159">
        <v>190</v>
      </c>
      <c r="D962" s="159">
        <v>4.3</v>
      </c>
      <c r="E962" s="160">
        <v>590</v>
      </c>
      <c r="F962" s="107"/>
      <c r="G962" s="103"/>
      <c r="H962" s="107"/>
      <c r="I962" s="107"/>
      <c r="J962" s="110"/>
      <c r="K962" s="113"/>
      <c r="L962" s="103"/>
      <c r="M962" s="103"/>
    </row>
    <row r="963" spans="1:13" s="105" customFormat="1" ht="11.25" customHeight="1" x14ac:dyDescent="0.2">
      <c r="A963" s="144" t="s">
        <v>1124</v>
      </c>
      <c r="B963" s="162">
        <v>9000</v>
      </c>
      <c r="C963" s="159">
        <v>190</v>
      </c>
      <c r="D963" s="159">
        <v>5</v>
      </c>
      <c r="E963" s="160">
        <v>615</v>
      </c>
      <c r="F963" s="107"/>
      <c r="G963" s="103"/>
      <c r="H963" s="107"/>
      <c r="I963" s="107"/>
      <c r="J963" s="110"/>
      <c r="K963" s="113"/>
      <c r="L963" s="103"/>
      <c r="M963" s="103"/>
    </row>
    <row r="964" spans="1:13" s="105" customFormat="1" ht="11.25" customHeight="1" x14ac:dyDescent="0.2">
      <c r="A964" s="144" t="s">
        <v>1125</v>
      </c>
      <c r="B964" s="162">
        <v>10000</v>
      </c>
      <c r="C964" s="159">
        <v>190</v>
      </c>
      <c r="D964" s="159">
        <v>5</v>
      </c>
      <c r="E964" s="160">
        <v>705</v>
      </c>
      <c r="F964" s="107"/>
      <c r="G964" s="103"/>
      <c r="H964" s="107"/>
      <c r="I964" s="107"/>
      <c r="J964" s="110"/>
      <c r="K964" s="113"/>
      <c r="L964" s="103"/>
      <c r="M964" s="103"/>
    </row>
    <row r="965" spans="1:13" s="105" customFormat="1" ht="11.25" customHeight="1" x14ac:dyDescent="0.2">
      <c r="A965" s="144" t="s">
        <v>1126</v>
      </c>
      <c r="B965" s="162">
        <v>11000</v>
      </c>
      <c r="C965" s="159">
        <v>190</v>
      </c>
      <c r="D965" s="159">
        <v>5</v>
      </c>
      <c r="E965" s="160">
        <v>800</v>
      </c>
      <c r="F965" s="107"/>
      <c r="G965" s="103"/>
      <c r="H965" s="107"/>
      <c r="I965" s="107"/>
      <c r="J965" s="110"/>
      <c r="K965" s="113"/>
      <c r="L965" s="103"/>
      <c r="M965" s="103"/>
    </row>
    <row r="966" spans="1:13" s="105" customFormat="1" ht="11.25" customHeight="1" x14ac:dyDescent="0.2">
      <c r="A966" s="144" t="s">
        <v>1127</v>
      </c>
      <c r="B966" s="162">
        <v>12000</v>
      </c>
      <c r="C966" s="159">
        <v>190</v>
      </c>
      <c r="D966" s="159">
        <v>5</v>
      </c>
      <c r="E966" s="160">
        <v>905</v>
      </c>
      <c r="F966" s="107"/>
      <c r="G966" s="103"/>
      <c r="H966" s="107"/>
      <c r="I966" s="107"/>
      <c r="J966" s="110"/>
      <c r="K966" s="113"/>
      <c r="L966" s="103"/>
      <c r="M966" s="103"/>
    </row>
    <row r="967" spans="1:13" s="105" customFormat="1" ht="11.25" customHeight="1" x14ac:dyDescent="0.2">
      <c r="A967" s="144" t="s">
        <v>1128</v>
      </c>
      <c r="B967" s="162">
        <v>13000</v>
      </c>
      <c r="C967" s="159">
        <v>190</v>
      </c>
      <c r="D967" s="159">
        <v>5</v>
      </c>
      <c r="E967" s="160">
        <v>1105</v>
      </c>
      <c r="F967" s="107"/>
      <c r="G967" s="103"/>
      <c r="H967" s="107"/>
      <c r="I967" s="107"/>
      <c r="J967" s="110"/>
      <c r="K967" s="113"/>
      <c r="L967" s="103"/>
      <c r="M967" s="103"/>
    </row>
    <row r="968" spans="1:13" s="105" customFormat="1" ht="11.25" customHeight="1" x14ac:dyDescent="0.2">
      <c r="A968" s="144" t="s">
        <v>1129</v>
      </c>
      <c r="B968" s="162">
        <v>14000</v>
      </c>
      <c r="C968" s="159">
        <v>190</v>
      </c>
      <c r="D968" s="159">
        <v>5</v>
      </c>
      <c r="E968" s="160">
        <v>1115</v>
      </c>
      <c r="F968" s="107"/>
      <c r="G968" s="103"/>
      <c r="H968" s="107"/>
      <c r="I968" s="107"/>
      <c r="J968" s="110"/>
      <c r="K968" s="113"/>
      <c r="L968" s="103"/>
      <c r="M968" s="103"/>
    </row>
    <row r="969" spans="1:13" s="105" customFormat="1" ht="11.25" customHeight="1" x14ac:dyDescent="0.2">
      <c r="A969" s="144" t="s">
        <v>1130</v>
      </c>
      <c r="B969" s="162">
        <v>15000</v>
      </c>
      <c r="C969" s="159">
        <v>190</v>
      </c>
      <c r="D969" s="159">
        <v>5</v>
      </c>
      <c r="E969" s="160">
        <v>1225</v>
      </c>
      <c r="F969" s="107"/>
      <c r="G969" s="103"/>
      <c r="H969" s="107"/>
      <c r="I969" s="107"/>
      <c r="J969" s="110"/>
      <c r="K969" s="113"/>
      <c r="L969" s="103"/>
      <c r="M969" s="103"/>
    </row>
    <row r="970" spans="1:13" s="105" customFormat="1" ht="11.25" customHeight="1" x14ac:dyDescent="0.2">
      <c r="A970" s="144" t="s">
        <v>1131</v>
      </c>
      <c r="B970" s="162">
        <v>16000</v>
      </c>
      <c r="C970" s="159">
        <v>190</v>
      </c>
      <c r="D970" s="159">
        <v>5</v>
      </c>
      <c r="E970" s="160">
        <v>1340</v>
      </c>
      <c r="F970" s="107"/>
      <c r="G970" s="103"/>
      <c r="H970" s="107"/>
      <c r="I970" s="107"/>
      <c r="J970" s="110"/>
      <c r="K970" s="113"/>
      <c r="L970" s="103"/>
      <c r="M970" s="103"/>
    </row>
    <row r="971" spans="1:13" s="105" customFormat="1" ht="11.25" customHeight="1" x14ac:dyDescent="0.2">
      <c r="A971" s="144" t="s">
        <v>1132</v>
      </c>
      <c r="B971" s="162">
        <v>12000</v>
      </c>
      <c r="C971" s="159">
        <v>190</v>
      </c>
      <c r="D971" s="159">
        <v>7</v>
      </c>
      <c r="E971" s="160">
        <v>1090</v>
      </c>
      <c r="F971" s="107"/>
      <c r="G971" s="103"/>
      <c r="H971" s="107"/>
      <c r="I971" s="107"/>
      <c r="J971" s="110"/>
      <c r="K971" s="113"/>
      <c r="L971" s="103"/>
      <c r="M971" s="103"/>
    </row>
    <row r="972" spans="1:13" s="105" customFormat="1" ht="11.25" customHeight="1" x14ac:dyDescent="0.2">
      <c r="A972" s="144" t="s">
        <v>1133</v>
      </c>
      <c r="B972" s="162">
        <v>13000</v>
      </c>
      <c r="C972" s="159">
        <v>190</v>
      </c>
      <c r="D972" s="159">
        <v>7</v>
      </c>
      <c r="E972" s="160">
        <v>1215</v>
      </c>
      <c r="F972" s="107"/>
      <c r="G972" s="103"/>
      <c r="H972" s="107"/>
      <c r="I972" s="107"/>
      <c r="J972" s="110"/>
      <c r="K972" s="113"/>
      <c r="L972" s="103"/>
      <c r="M972" s="103"/>
    </row>
    <row r="973" spans="1:13" s="105" customFormat="1" ht="11.25" customHeight="1" x14ac:dyDescent="0.2">
      <c r="A973" s="144" t="s">
        <v>1134</v>
      </c>
      <c r="B973" s="162">
        <v>14000</v>
      </c>
      <c r="C973" s="159">
        <v>190</v>
      </c>
      <c r="D973" s="159">
        <v>7</v>
      </c>
      <c r="E973" s="160">
        <v>1350</v>
      </c>
      <c r="F973" s="107"/>
      <c r="G973" s="103"/>
      <c r="H973" s="107"/>
      <c r="I973" s="107"/>
      <c r="J973" s="110"/>
      <c r="K973" s="113"/>
      <c r="L973" s="103"/>
      <c r="M973" s="103"/>
    </row>
    <row r="974" spans="1:13" s="105" customFormat="1" ht="11.25" customHeight="1" x14ac:dyDescent="0.2">
      <c r="A974" s="144" t="s">
        <v>1135</v>
      </c>
      <c r="B974" s="162">
        <v>15000</v>
      </c>
      <c r="C974" s="159">
        <v>190</v>
      </c>
      <c r="D974" s="159">
        <v>7</v>
      </c>
      <c r="E974" s="160">
        <v>1485</v>
      </c>
      <c r="F974" s="107"/>
      <c r="G974" s="103"/>
      <c r="H974" s="107"/>
      <c r="I974" s="107"/>
      <c r="J974" s="110"/>
      <c r="K974" s="113"/>
      <c r="L974" s="103"/>
      <c r="M974" s="103"/>
    </row>
    <row r="975" spans="1:13" s="105" customFormat="1" ht="11.25" customHeight="1" x14ac:dyDescent="0.2">
      <c r="A975" s="144" t="s">
        <v>1136</v>
      </c>
      <c r="B975" s="162">
        <v>16000</v>
      </c>
      <c r="C975" s="159">
        <v>190</v>
      </c>
      <c r="D975" s="159">
        <v>7</v>
      </c>
      <c r="E975" s="160">
        <v>1745</v>
      </c>
      <c r="F975" s="107"/>
      <c r="G975" s="103"/>
      <c r="H975" s="107"/>
      <c r="I975" s="107"/>
      <c r="J975" s="110"/>
      <c r="K975" s="113"/>
      <c r="L975" s="103"/>
      <c r="M975" s="103"/>
    </row>
    <row r="976" spans="1:13" s="105" customFormat="1" ht="11.25" customHeight="1" x14ac:dyDescent="0.2">
      <c r="A976" s="144" t="s">
        <v>1137</v>
      </c>
      <c r="B976" s="162">
        <v>15000</v>
      </c>
      <c r="C976" s="159">
        <v>190</v>
      </c>
      <c r="D976" s="159">
        <v>10</v>
      </c>
      <c r="E976" s="160">
        <v>1760</v>
      </c>
      <c r="F976" s="107"/>
      <c r="G976" s="103"/>
      <c r="H976" s="107"/>
      <c r="I976" s="107"/>
      <c r="J976" s="110"/>
      <c r="K976" s="113"/>
      <c r="L976" s="103"/>
      <c r="M976" s="103"/>
    </row>
    <row r="977" spans="1:13" s="105" customFormat="1" ht="11.25" customHeight="1" x14ac:dyDescent="0.2">
      <c r="A977" s="144" t="s">
        <v>1138</v>
      </c>
      <c r="B977" s="162">
        <v>16000</v>
      </c>
      <c r="C977" s="159">
        <v>190</v>
      </c>
      <c r="D977" s="159">
        <v>10</v>
      </c>
      <c r="E977" s="160">
        <v>1935</v>
      </c>
      <c r="F977" s="107"/>
      <c r="G977" s="103"/>
      <c r="H977" s="107"/>
      <c r="I977" s="107"/>
      <c r="J977" s="110"/>
      <c r="K977" s="113"/>
      <c r="L977" s="103"/>
      <c r="M977" s="103"/>
    </row>
    <row r="978" spans="1:13" s="105" customFormat="1" ht="11.25" customHeight="1" x14ac:dyDescent="0.2">
      <c r="A978" s="144" t="s">
        <v>1139</v>
      </c>
      <c r="B978" s="162">
        <v>15000</v>
      </c>
      <c r="C978" s="159">
        <v>220</v>
      </c>
      <c r="D978" s="159">
        <v>10</v>
      </c>
      <c r="E978" s="160">
        <v>1695</v>
      </c>
      <c r="F978" s="107"/>
      <c r="G978" s="103"/>
      <c r="H978" s="107"/>
      <c r="I978" s="107"/>
      <c r="J978" s="110"/>
      <c r="K978" s="113"/>
      <c r="L978" s="103"/>
      <c r="M978" s="103"/>
    </row>
    <row r="979" spans="1:13" s="105" customFormat="1" ht="11.25" customHeight="1" x14ac:dyDescent="0.2">
      <c r="A979" s="144" t="s">
        <v>1140</v>
      </c>
      <c r="B979" s="162">
        <v>16000</v>
      </c>
      <c r="C979" s="159">
        <v>220</v>
      </c>
      <c r="D979" s="159">
        <v>10</v>
      </c>
      <c r="E979" s="160">
        <v>1850</v>
      </c>
      <c r="F979" s="107"/>
      <c r="G979" s="103"/>
      <c r="H979" s="107"/>
      <c r="I979" s="107"/>
      <c r="J979" s="110"/>
      <c r="K979" s="113"/>
      <c r="L979" s="103"/>
      <c r="M979" s="103"/>
    </row>
    <row r="980" spans="1:13" s="105" customFormat="1" ht="11.25" customHeight="1" x14ac:dyDescent="0.2">
      <c r="A980" s="142" t="s">
        <v>1141</v>
      </c>
      <c r="B980" s="162">
        <v>15000</v>
      </c>
      <c r="C980" s="159">
        <v>220</v>
      </c>
      <c r="D980" s="159">
        <v>15</v>
      </c>
      <c r="E980" s="160">
        <v>2140</v>
      </c>
      <c r="F980" s="107"/>
      <c r="G980" s="110"/>
      <c r="H980" s="107"/>
      <c r="I980" s="107"/>
      <c r="J980" s="110"/>
      <c r="K980" s="113"/>
      <c r="L980" s="103"/>
      <c r="M980" s="103"/>
    </row>
    <row r="981" spans="1:13" s="105" customFormat="1" ht="11.25" customHeight="1" x14ac:dyDescent="0.2">
      <c r="A981" s="142" t="s">
        <v>1142</v>
      </c>
      <c r="B981" s="162">
        <v>16000</v>
      </c>
      <c r="C981" s="159">
        <v>220</v>
      </c>
      <c r="D981" s="162">
        <v>15</v>
      </c>
      <c r="E981" s="160">
        <v>2355</v>
      </c>
      <c r="F981" s="107"/>
      <c r="G981" s="110"/>
      <c r="H981" s="107"/>
      <c r="I981" s="107"/>
      <c r="J981" s="110"/>
      <c r="K981" s="113"/>
      <c r="L981" s="103"/>
      <c r="M981" s="103"/>
    </row>
    <row r="982" spans="1:13" s="105" customFormat="1" ht="11.25" customHeight="1" x14ac:dyDescent="0.2">
      <c r="A982" s="142"/>
      <c r="B982" s="107"/>
      <c r="C982" s="107"/>
      <c r="D982" s="178"/>
      <c r="E982" s="112"/>
      <c r="F982" s="107"/>
      <c r="G982" s="110"/>
      <c r="H982" s="107"/>
      <c r="I982" s="107"/>
      <c r="J982" s="110"/>
      <c r="K982" s="113"/>
      <c r="L982" s="103"/>
      <c r="M982" s="103"/>
    </row>
    <row r="983" spans="1:13" ht="11.25" customHeight="1" x14ac:dyDescent="0.15">
      <c r="A983" s="102" t="s">
        <v>729</v>
      </c>
      <c r="B983" s="350" t="s">
        <v>1143</v>
      </c>
      <c r="C983" s="352"/>
      <c r="D983" s="352"/>
      <c r="E983" s="352"/>
      <c r="F983" s="352"/>
      <c r="G983" s="352"/>
      <c r="H983" s="352"/>
      <c r="I983" s="352"/>
      <c r="J983" s="352"/>
      <c r="K983" s="352"/>
      <c r="L983" s="352"/>
      <c r="M983" s="353"/>
    </row>
    <row r="984" spans="1:13" ht="11.25" customHeight="1" x14ac:dyDescent="0.15">
      <c r="A984" s="102" t="s">
        <v>730</v>
      </c>
      <c r="B984" s="350"/>
      <c r="C984" s="352"/>
      <c r="D984" s="352"/>
      <c r="E984" s="352"/>
      <c r="F984" s="352"/>
      <c r="G984" s="352"/>
      <c r="H984" s="352"/>
      <c r="I984" s="352"/>
      <c r="J984" s="352"/>
      <c r="K984" s="352"/>
      <c r="L984" s="352"/>
      <c r="M984" s="353"/>
    </row>
    <row r="985" spans="1:13" ht="11.25" hidden="1" customHeight="1" x14ac:dyDescent="0.15">
      <c r="A985" s="102" t="s">
        <v>731</v>
      </c>
      <c r="B985" s="350"/>
      <c r="C985" s="352"/>
      <c r="D985" s="352"/>
      <c r="E985" s="352"/>
      <c r="F985" s="352"/>
      <c r="G985" s="352"/>
      <c r="H985" s="352"/>
      <c r="I985" s="352"/>
      <c r="J985" s="352"/>
      <c r="K985" s="352"/>
      <c r="L985" s="352"/>
      <c r="M985" s="353"/>
    </row>
    <row r="986" spans="1:13" x14ac:dyDescent="0.15">
      <c r="B986" s="114"/>
      <c r="C986" s="114"/>
      <c r="D986" s="115"/>
      <c r="E986" s="114"/>
      <c r="F986" s="114"/>
      <c r="G986" s="116"/>
      <c r="H986" s="114"/>
      <c r="I986" s="114"/>
      <c r="J986" s="116"/>
    </row>
    <row r="987" spans="1:13" ht="11.25" customHeight="1" x14ac:dyDescent="0.15"/>
    <row r="988" spans="1:13" s="100" customFormat="1" ht="11.25" customHeight="1" x14ac:dyDescent="0.2">
      <c r="A988" s="130" t="s">
        <v>18</v>
      </c>
      <c r="B988" s="99" t="s">
        <v>708</v>
      </c>
      <c r="C988" s="357">
        <v>2011802002</v>
      </c>
      <c r="D988" s="358"/>
      <c r="E988" s="130" t="s">
        <v>709</v>
      </c>
      <c r="F988" s="359" t="s">
        <v>1144</v>
      </c>
      <c r="G988" s="360"/>
      <c r="H988" s="361"/>
      <c r="I988" s="130" t="s">
        <v>711</v>
      </c>
      <c r="J988" s="362"/>
      <c r="K988" s="363"/>
      <c r="L988" s="363"/>
      <c r="M988" s="364"/>
    </row>
    <row r="989" spans="1:13" s="100" customFormat="1" ht="11.25" customHeight="1" x14ac:dyDescent="0.2">
      <c r="A989" s="98" t="s">
        <v>712</v>
      </c>
      <c r="B989" s="99"/>
      <c r="C989" s="357"/>
      <c r="D989" s="358"/>
      <c r="E989" s="367"/>
      <c r="F989" s="368"/>
      <c r="G989" s="368"/>
      <c r="H989" s="98" t="s">
        <v>712</v>
      </c>
      <c r="I989" s="99"/>
      <c r="J989" s="357"/>
      <c r="K989" s="358"/>
      <c r="L989" s="365"/>
      <c r="M989" s="366"/>
    </row>
    <row r="990" spans="1:13" s="100" customFormat="1" ht="11.25" customHeight="1" x14ac:dyDescent="0.2">
      <c r="A990" s="130" t="s">
        <v>466</v>
      </c>
      <c r="B990" s="347" t="s">
        <v>75</v>
      </c>
      <c r="C990" s="348"/>
      <c r="D990" s="349"/>
      <c r="E990" s="347" t="s">
        <v>273</v>
      </c>
      <c r="F990" s="348"/>
      <c r="G990" s="348"/>
      <c r="H990" s="348"/>
      <c r="I990" s="348"/>
      <c r="J990" s="348"/>
      <c r="K990" s="347" t="s">
        <v>1145</v>
      </c>
      <c r="L990" s="348"/>
      <c r="M990" s="349"/>
    </row>
    <row r="991" spans="1:13" ht="11.25" customHeight="1" x14ac:dyDescent="0.15">
      <c r="A991" s="130" t="s">
        <v>713</v>
      </c>
      <c r="B991" s="350" t="s">
        <v>1146</v>
      </c>
      <c r="C991" s="351"/>
      <c r="D991" s="351"/>
      <c r="E991" s="351"/>
      <c r="F991" s="351"/>
      <c r="G991" s="351"/>
      <c r="H991" s="351"/>
      <c r="I991" s="131" t="s">
        <v>715</v>
      </c>
      <c r="J991" s="350" t="s">
        <v>737</v>
      </c>
      <c r="K991" s="352"/>
      <c r="L991" s="352"/>
      <c r="M991" s="353"/>
    </row>
    <row r="992" spans="1:13" s="105" customFormat="1" ht="11.25" customHeight="1" x14ac:dyDescent="0.2">
      <c r="A992" s="143" t="s">
        <v>717</v>
      </c>
      <c r="B992" s="103" t="s">
        <v>783</v>
      </c>
      <c r="C992" s="103" t="s">
        <v>1147</v>
      </c>
      <c r="D992" s="104" t="s">
        <v>721</v>
      </c>
      <c r="E992" s="104"/>
      <c r="F992" s="103"/>
      <c r="G992" s="103"/>
      <c r="H992" s="103"/>
      <c r="I992" s="103"/>
      <c r="J992" s="103"/>
      <c r="K992" s="103"/>
      <c r="L992" s="103"/>
      <c r="M992" s="103"/>
    </row>
    <row r="993" spans="1:13" s="119" customFormat="1" ht="11.25" customHeight="1" x14ac:dyDescent="0.2">
      <c r="A993" s="144" t="s">
        <v>1148</v>
      </c>
      <c r="B993" s="159">
        <v>6200</v>
      </c>
      <c r="C993" s="162">
        <v>89.1</v>
      </c>
      <c r="D993" s="160">
        <v>37</v>
      </c>
      <c r="E993" s="156"/>
      <c r="F993" s="107"/>
      <c r="G993" s="103"/>
      <c r="H993" s="107"/>
      <c r="I993" s="107"/>
      <c r="J993" s="110"/>
      <c r="K993" s="113"/>
      <c r="L993" s="103"/>
      <c r="M993" s="103"/>
    </row>
    <row r="994" spans="1:13" s="119" customFormat="1" ht="11.25" customHeight="1" x14ac:dyDescent="0.2">
      <c r="A994" s="142" t="s">
        <v>1149</v>
      </c>
      <c r="B994" s="162">
        <v>6300</v>
      </c>
      <c r="C994" s="162">
        <v>89.1</v>
      </c>
      <c r="D994" s="160">
        <v>60</v>
      </c>
      <c r="E994" s="156"/>
      <c r="F994" s="103"/>
      <c r="G994" s="103"/>
      <c r="H994" s="107"/>
      <c r="I994" s="107"/>
      <c r="J994" s="110"/>
      <c r="K994" s="113"/>
      <c r="L994" s="103"/>
      <c r="M994" s="103"/>
    </row>
    <row r="995" spans="1:13" s="105" customFormat="1" ht="11.25" customHeight="1" x14ac:dyDescent="0.2">
      <c r="A995" s="144"/>
      <c r="B995" s="178"/>
      <c r="C995" s="140"/>
      <c r="D995" s="156"/>
      <c r="E995" s="156"/>
      <c r="F995" s="107"/>
      <c r="G995" s="103"/>
      <c r="H995" s="110"/>
      <c r="I995" s="107"/>
      <c r="J995" s="110"/>
      <c r="K995" s="103"/>
      <c r="L995" s="103"/>
      <c r="M995" s="103"/>
    </row>
    <row r="996" spans="1:13" s="105" customFormat="1" ht="11.25" hidden="1" customHeight="1" x14ac:dyDescent="0.2">
      <c r="A996" s="144"/>
      <c r="B996" s="178"/>
      <c r="C996" s="140"/>
      <c r="D996" s="156"/>
      <c r="E996" s="156"/>
      <c r="F996" s="107"/>
      <c r="G996" s="103"/>
      <c r="H996" s="110"/>
      <c r="I996" s="107"/>
      <c r="J996" s="110"/>
      <c r="K996" s="103"/>
      <c r="L996" s="103"/>
      <c r="M996" s="103"/>
    </row>
    <row r="997" spans="1:13" s="105" customFormat="1" ht="11.25" hidden="1" customHeight="1" x14ac:dyDescent="0.2">
      <c r="A997" s="144"/>
      <c r="B997" s="178"/>
      <c r="C997" s="140"/>
      <c r="D997" s="156"/>
      <c r="E997" s="156"/>
      <c r="F997" s="107"/>
      <c r="G997" s="103"/>
      <c r="H997" s="110"/>
      <c r="I997" s="107"/>
      <c r="J997" s="110"/>
      <c r="K997" s="103"/>
      <c r="L997" s="103"/>
      <c r="M997" s="103"/>
    </row>
    <row r="998" spans="1:13" s="105" customFormat="1" ht="11.25" hidden="1" customHeight="1" x14ac:dyDescent="0.2">
      <c r="A998" s="144"/>
      <c r="B998" s="178"/>
      <c r="C998" s="140"/>
      <c r="D998" s="156"/>
      <c r="E998" s="156"/>
      <c r="F998" s="107"/>
      <c r="G998" s="103"/>
      <c r="H998" s="110"/>
      <c r="I998" s="107"/>
      <c r="J998" s="110"/>
      <c r="K998" s="103"/>
      <c r="L998" s="103"/>
      <c r="M998" s="103"/>
    </row>
    <row r="999" spans="1:13" s="105" customFormat="1" ht="11.25" hidden="1" customHeight="1" x14ac:dyDescent="0.2">
      <c r="A999" s="144"/>
      <c r="B999" s="178"/>
      <c r="C999" s="140"/>
      <c r="D999" s="156"/>
      <c r="E999" s="156"/>
      <c r="F999" s="107"/>
      <c r="G999" s="103"/>
      <c r="H999" s="110"/>
      <c r="I999" s="107"/>
      <c r="J999" s="110"/>
      <c r="K999" s="103"/>
      <c r="L999" s="103"/>
      <c r="M999" s="103"/>
    </row>
    <row r="1000" spans="1:13" s="105" customFormat="1" ht="11.25" hidden="1" customHeight="1" x14ac:dyDescent="0.2">
      <c r="A1000" s="144"/>
      <c r="B1000" s="178"/>
      <c r="C1000" s="140"/>
      <c r="D1000" s="156"/>
      <c r="E1000" s="156"/>
      <c r="F1000" s="107"/>
      <c r="G1000" s="103"/>
      <c r="H1000" s="110"/>
      <c r="I1000" s="107"/>
      <c r="J1000" s="110"/>
      <c r="K1000" s="103"/>
      <c r="L1000" s="103"/>
      <c r="M1000" s="103"/>
    </row>
    <row r="1001" spans="1:13" s="105" customFormat="1" ht="11.25" hidden="1" customHeight="1" x14ac:dyDescent="0.2">
      <c r="A1001" s="144"/>
      <c r="B1001" s="178"/>
      <c r="C1001" s="140"/>
      <c r="D1001" s="156"/>
      <c r="E1001" s="156"/>
      <c r="F1001" s="107"/>
      <c r="G1001" s="103"/>
      <c r="H1001" s="110"/>
      <c r="I1001" s="107"/>
      <c r="J1001" s="110"/>
      <c r="K1001" s="103"/>
      <c r="L1001" s="103"/>
      <c r="M1001" s="103"/>
    </row>
    <row r="1002" spans="1:13" s="105" customFormat="1" ht="11.25" hidden="1" customHeight="1" x14ac:dyDescent="0.2">
      <c r="A1002" s="144"/>
      <c r="B1002" s="178"/>
      <c r="C1002" s="140"/>
      <c r="D1002" s="152"/>
      <c r="E1002" s="156"/>
      <c r="F1002" s="107"/>
      <c r="G1002" s="103"/>
      <c r="H1002" s="110"/>
      <c r="I1002" s="107"/>
      <c r="J1002" s="110"/>
      <c r="K1002" s="103"/>
      <c r="L1002" s="103"/>
      <c r="M1002" s="103"/>
    </row>
    <row r="1003" spans="1:13" s="105" customFormat="1" ht="11.25" hidden="1" customHeight="1" x14ac:dyDescent="0.2">
      <c r="A1003" s="144"/>
      <c r="B1003" s="178"/>
      <c r="C1003" s="179"/>
      <c r="D1003" s="184"/>
      <c r="E1003" s="156"/>
      <c r="F1003" s="107"/>
      <c r="G1003" s="103"/>
      <c r="H1003" s="110"/>
      <c r="I1003" s="107"/>
      <c r="J1003" s="110"/>
      <c r="K1003" s="103"/>
      <c r="L1003" s="103"/>
      <c r="M1003" s="103"/>
    </row>
    <row r="1004" spans="1:13" s="105" customFormat="1" ht="11.25" hidden="1" customHeight="1" x14ac:dyDescent="0.2">
      <c r="A1004" s="144"/>
      <c r="B1004" s="178"/>
      <c r="C1004" s="140"/>
      <c r="D1004" s="152"/>
      <c r="E1004" s="156"/>
      <c r="F1004" s="107"/>
      <c r="G1004" s="103"/>
      <c r="H1004" s="107"/>
      <c r="I1004" s="107"/>
      <c r="J1004" s="110"/>
      <c r="K1004" s="113"/>
      <c r="L1004" s="103"/>
      <c r="M1004" s="103"/>
    </row>
    <row r="1005" spans="1:13" s="105" customFormat="1" ht="11.25" hidden="1" customHeight="1" x14ac:dyDescent="0.2">
      <c r="A1005" s="144"/>
      <c r="B1005" s="178"/>
      <c r="C1005" s="140"/>
      <c r="D1005" s="152"/>
      <c r="E1005" s="156"/>
      <c r="F1005" s="107"/>
      <c r="G1005" s="103"/>
      <c r="H1005" s="107"/>
      <c r="I1005" s="107"/>
      <c r="J1005" s="110"/>
      <c r="K1005" s="113"/>
      <c r="L1005" s="103"/>
      <c r="M1005" s="103"/>
    </row>
    <row r="1006" spans="1:13" ht="11.25" customHeight="1" x14ac:dyDescent="0.15">
      <c r="A1006" s="102" t="s">
        <v>729</v>
      </c>
      <c r="B1006" s="350" t="s">
        <v>1150</v>
      </c>
      <c r="C1006" s="352"/>
      <c r="D1006" s="352"/>
      <c r="E1006" s="352"/>
      <c r="F1006" s="352"/>
      <c r="G1006" s="352"/>
      <c r="H1006" s="352"/>
      <c r="I1006" s="352"/>
      <c r="J1006" s="352"/>
      <c r="K1006" s="352"/>
      <c r="L1006" s="352"/>
      <c r="M1006" s="353"/>
    </row>
    <row r="1007" spans="1:13" ht="11.25" customHeight="1" x14ac:dyDescent="0.15">
      <c r="A1007" s="102" t="s">
        <v>730</v>
      </c>
      <c r="B1007" s="350" t="s">
        <v>1151</v>
      </c>
      <c r="C1007" s="352"/>
      <c r="D1007" s="352"/>
      <c r="E1007" s="352"/>
      <c r="F1007" s="352"/>
      <c r="G1007" s="352"/>
      <c r="H1007" s="352"/>
      <c r="I1007" s="352"/>
      <c r="J1007" s="352"/>
      <c r="K1007" s="352"/>
      <c r="L1007" s="352"/>
      <c r="M1007" s="353"/>
    </row>
    <row r="1008" spans="1:13" ht="11.25" customHeight="1" x14ac:dyDescent="0.15">
      <c r="A1008" s="102" t="s">
        <v>731</v>
      </c>
      <c r="B1008" s="350"/>
      <c r="C1008" s="352"/>
      <c r="D1008" s="352"/>
      <c r="E1008" s="352"/>
      <c r="F1008" s="352"/>
      <c r="G1008" s="352"/>
      <c r="H1008" s="352"/>
      <c r="I1008" s="352"/>
      <c r="J1008" s="352"/>
      <c r="K1008" s="352"/>
      <c r="L1008" s="352"/>
      <c r="M1008" s="353"/>
    </row>
    <row r="1009" spans="1:13" x14ac:dyDescent="0.15">
      <c r="B1009" s="114"/>
      <c r="C1009" s="114"/>
      <c r="D1009" s="115"/>
      <c r="E1009" s="114"/>
      <c r="F1009" s="114"/>
      <c r="G1009" s="116"/>
      <c r="H1009" s="114"/>
      <c r="I1009" s="114"/>
      <c r="J1009" s="116"/>
    </row>
    <row r="1010" spans="1:13" ht="11.25" customHeight="1" x14ac:dyDescent="0.15"/>
    <row r="1011" spans="1:13" s="100" customFormat="1" ht="11.25" customHeight="1" x14ac:dyDescent="0.2">
      <c r="A1011" s="130" t="s">
        <v>18</v>
      </c>
      <c r="B1011" s="99" t="s">
        <v>708</v>
      </c>
      <c r="C1011" s="357">
        <v>2011805001</v>
      </c>
      <c r="D1011" s="358"/>
      <c r="E1011" s="130" t="s">
        <v>709</v>
      </c>
      <c r="F1011" s="359" t="s">
        <v>76</v>
      </c>
      <c r="G1011" s="360"/>
      <c r="H1011" s="361"/>
      <c r="I1011" s="130" t="s">
        <v>711</v>
      </c>
      <c r="J1011" s="362" t="s">
        <v>481</v>
      </c>
      <c r="K1011" s="363"/>
      <c r="L1011" s="363"/>
      <c r="M1011" s="364"/>
    </row>
    <row r="1012" spans="1:13" s="100" customFormat="1" ht="11.25" customHeight="1" x14ac:dyDescent="0.2">
      <c r="A1012" s="98" t="s">
        <v>712</v>
      </c>
      <c r="B1012" s="99"/>
      <c r="C1012" s="357"/>
      <c r="D1012" s="358"/>
      <c r="E1012" s="367"/>
      <c r="F1012" s="368"/>
      <c r="G1012" s="368"/>
      <c r="H1012" s="98" t="s">
        <v>712</v>
      </c>
      <c r="I1012" s="99"/>
      <c r="J1012" s="357"/>
      <c r="K1012" s="358"/>
      <c r="L1012" s="365"/>
      <c r="M1012" s="366"/>
    </row>
    <row r="1013" spans="1:13" s="100" customFormat="1" ht="11.25" customHeight="1" x14ac:dyDescent="0.2">
      <c r="A1013" s="130" t="s">
        <v>466</v>
      </c>
      <c r="B1013" s="347" t="s">
        <v>1152</v>
      </c>
      <c r="C1013" s="348"/>
      <c r="D1013" s="349"/>
      <c r="E1013" s="347" t="s">
        <v>77</v>
      </c>
      <c r="F1013" s="348"/>
      <c r="G1013" s="348"/>
      <c r="H1013" s="348"/>
      <c r="I1013" s="348"/>
      <c r="J1013" s="348"/>
      <c r="K1013" s="347"/>
      <c r="L1013" s="348"/>
      <c r="M1013" s="349"/>
    </row>
    <row r="1014" spans="1:13" ht="11.25" customHeight="1" x14ac:dyDescent="0.15">
      <c r="A1014" s="130" t="s">
        <v>713</v>
      </c>
      <c r="B1014" s="350" t="s">
        <v>1153</v>
      </c>
      <c r="C1014" s="351"/>
      <c r="D1014" s="351"/>
      <c r="E1014" s="351"/>
      <c r="F1014" s="351"/>
      <c r="G1014" s="351"/>
      <c r="H1014" s="351"/>
      <c r="I1014" s="131" t="s">
        <v>715</v>
      </c>
      <c r="J1014" s="350" t="s">
        <v>770</v>
      </c>
      <c r="K1014" s="352"/>
      <c r="L1014" s="352"/>
      <c r="M1014" s="353"/>
    </row>
    <row r="1015" spans="1:13" s="105" customFormat="1" ht="11.25" customHeight="1" x14ac:dyDescent="0.2">
      <c r="A1015" s="143" t="s">
        <v>717</v>
      </c>
      <c r="B1015" s="103" t="s">
        <v>754</v>
      </c>
      <c r="C1015" s="104" t="s">
        <v>745</v>
      </c>
      <c r="D1015" s="104"/>
      <c r="E1015" s="104"/>
      <c r="F1015" s="103"/>
      <c r="G1015" s="103"/>
      <c r="H1015" s="103"/>
      <c r="I1015" s="103"/>
      <c r="J1015" s="103"/>
      <c r="K1015" s="103"/>
      <c r="L1015" s="103"/>
      <c r="M1015" s="103"/>
    </row>
    <row r="1016" spans="1:13" s="119" customFormat="1" ht="11.25" customHeight="1" x14ac:dyDescent="0.2">
      <c r="A1016" s="185">
        <v>25</v>
      </c>
      <c r="B1016" s="159">
        <v>34</v>
      </c>
      <c r="C1016" s="156">
        <v>2.4300000000000002</v>
      </c>
      <c r="D1016" s="156"/>
      <c r="E1016" s="156"/>
      <c r="F1016" s="107"/>
      <c r="G1016" s="103"/>
      <c r="H1016" s="107"/>
      <c r="I1016" s="107"/>
      <c r="J1016" s="110"/>
      <c r="K1016" s="113"/>
      <c r="L1016" s="103"/>
      <c r="M1016" s="103"/>
    </row>
    <row r="1017" spans="1:13" s="119" customFormat="1" ht="11.25" customHeight="1" x14ac:dyDescent="0.2">
      <c r="A1017" s="185">
        <v>32</v>
      </c>
      <c r="B1017" s="162">
        <v>42.7</v>
      </c>
      <c r="C1017" s="156">
        <v>3.38</v>
      </c>
      <c r="D1017" s="156"/>
      <c r="E1017" s="156"/>
      <c r="F1017" s="103"/>
      <c r="G1017" s="103"/>
      <c r="H1017" s="107"/>
      <c r="I1017" s="107"/>
      <c r="J1017" s="110"/>
      <c r="K1017" s="113"/>
      <c r="L1017" s="103"/>
      <c r="M1017" s="103"/>
    </row>
    <row r="1018" spans="1:13" s="105" customFormat="1" ht="11.25" customHeight="1" x14ac:dyDescent="0.2">
      <c r="A1018" s="185">
        <v>40</v>
      </c>
      <c r="B1018" s="162">
        <v>48.6</v>
      </c>
      <c r="C1018" s="156">
        <v>3.89</v>
      </c>
      <c r="D1018" s="156"/>
      <c r="E1018" s="156"/>
      <c r="F1018" s="107"/>
      <c r="G1018" s="103"/>
      <c r="H1018" s="110"/>
      <c r="I1018" s="107"/>
      <c r="J1018" s="110"/>
      <c r="K1018" s="103"/>
      <c r="L1018" s="103"/>
      <c r="M1018" s="103"/>
    </row>
    <row r="1019" spans="1:13" s="105" customFormat="1" ht="11.25" customHeight="1" x14ac:dyDescent="0.2">
      <c r="A1019" s="185">
        <v>50</v>
      </c>
      <c r="B1019" s="162">
        <v>60.5</v>
      </c>
      <c r="C1019" s="156">
        <v>5.31</v>
      </c>
      <c r="D1019" s="156"/>
      <c r="E1019" s="156"/>
      <c r="F1019" s="107"/>
      <c r="G1019" s="103"/>
      <c r="H1019" s="110"/>
      <c r="I1019" s="107"/>
      <c r="J1019" s="110"/>
      <c r="K1019" s="103"/>
      <c r="L1019" s="103"/>
      <c r="M1019" s="103"/>
    </row>
    <row r="1020" spans="1:13" s="105" customFormat="1" ht="11.25" customHeight="1" x14ac:dyDescent="0.2">
      <c r="A1020" s="185">
        <v>65</v>
      </c>
      <c r="B1020" s="162">
        <v>76.3</v>
      </c>
      <c r="C1020" s="156">
        <v>7.47</v>
      </c>
      <c r="D1020" s="156"/>
      <c r="E1020" s="156"/>
      <c r="F1020" s="107"/>
      <c r="G1020" s="103"/>
      <c r="H1020" s="110"/>
      <c r="I1020" s="107"/>
      <c r="J1020" s="110"/>
      <c r="K1020" s="103"/>
      <c r="L1020" s="103"/>
      <c r="M1020" s="103"/>
    </row>
    <row r="1021" spans="1:13" s="105" customFormat="1" ht="11.25" customHeight="1" x14ac:dyDescent="0.2">
      <c r="A1021" s="185">
        <v>80</v>
      </c>
      <c r="B1021" s="162">
        <v>89.1</v>
      </c>
      <c r="C1021" s="156">
        <v>8.7899999999999991</v>
      </c>
      <c r="D1021" s="156"/>
      <c r="E1021" s="156"/>
      <c r="F1021" s="107"/>
      <c r="G1021" s="103"/>
      <c r="H1021" s="110"/>
      <c r="I1021" s="107"/>
      <c r="J1021" s="110"/>
      <c r="K1021" s="103"/>
      <c r="L1021" s="103"/>
      <c r="M1021" s="103"/>
    </row>
    <row r="1022" spans="1:13" s="105" customFormat="1" ht="11.25" customHeight="1" x14ac:dyDescent="0.2">
      <c r="A1022" s="185">
        <v>100</v>
      </c>
      <c r="B1022" s="162">
        <v>114.3</v>
      </c>
      <c r="C1022" s="156">
        <v>12.2</v>
      </c>
      <c r="D1022" s="156"/>
      <c r="E1022" s="156"/>
      <c r="F1022" s="107"/>
      <c r="G1022" s="103"/>
      <c r="H1022" s="110"/>
      <c r="I1022" s="107"/>
      <c r="J1022" s="110"/>
      <c r="K1022" s="103"/>
      <c r="L1022" s="103"/>
      <c r="M1022" s="103"/>
    </row>
    <row r="1023" spans="1:13" s="105" customFormat="1" ht="11.25" customHeight="1" x14ac:dyDescent="0.2">
      <c r="A1023" s="185">
        <v>125</v>
      </c>
      <c r="B1023" s="162">
        <v>139.80000000000001</v>
      </c>
      <c r="C1023" s="156">
        <v>15</v>
      </c>
      <c r="D1023" s="156"/>
      <c r="E1023" s="156"/>
      <c r="F1023" s="107"/>
      <c r="G1023" s="103"/>
      <c r="H1023" s="110"/>
      <c r="I1023" s="107"/>
      <c r="J1023" s="110"/>
      <c r="K1023" s="103"/>
      <c r="L1023" s="103"/>
      <c r="M1023" s="103"/>
    </row>
    <row r="1024" spans="1:13" s="105" customFormat="1" ht="11.25" customHeight="1" x14ac:dyDescent="0.2">
      <c r="A1024" s="185">
        <v>150</v>
      </c>
      <c r="B1024" s="162">
        <v>165.2</v>
      </c>
      <c r="C1024" s="156">
        <v>19.8</v>
      </c>
      <c r="D1024" s="156"/>
      <c r="E1024" s="156"/>
      <c r="F1024" s="107"/>
      <c r="G1024" s="103"/>
      <c r="H1024" s="110"/>
      <c r="I1024" s="107"/>
      <c r="J1024" s="110"/>
      <c r="K1024" s="103"/>
      <c r="L1024" s="103"/>
      <c r="M1024" s="103"/>
    </row>
    <row r="1025" spans="1:13" s="105" customFormat="1" ht="11.25" customHeight="1" x14ac:dyDescent="0.2">
      <c r="A1025" s="185"/>
      <c r="B1025" s="178"/>
      <c r="C1025" s="152"/>
      <c r="D1025" s="156"/>
      <c r="E1025" s="156"/>
      <c r="F1025" s="107"/>
      <c r="G1025" s="103"/>
      <c r="H1025" s="110"/>
      <c r="I1025" s="107"/>
      <c r="J1025" s="110"/>
      <c r="K1025" s="103"/>
      <c r="L1025" s="103"/>
      <c r="M1025" s="103"/>
    </row>
    <row r="1026" spans="1:13" s="105" customFormat="1" ht="11.25" hidden="1" customHeight="1" x14ac:dyDescent="0.2">
      <c r="A1026" s="185"/>
      <c r="B1026" s="178"/>
      <c r="C1026" s="184"/>
      <c r="D1026" s="156"/>
      <c r="E1026" s="156"/>
      <c r="F1026" s="107"/>
      <c r="G1026" s="103"/>
      <c r="H1026" s="110"/>
      <c r="I1026" s="107"/>
      <c r="J1026" s="110"/>
      <c r="K1026" s="103"/>
      <c r="L1026" s="103"/>
      <c r="M1026" s="103"/>
    </row>
    <row r="1027" spans="1:13" s="105" customFormat="1" ht="11.25" hidden="1" customHeight="1" x14ac:dyDescent="0.2">
      <c r="A1027" s="185"/>
      <c r="B1027" s="178"/>
      <c r="C1027" s="152"/>
      <c r="D1027" s="156"/>
      <c r="E1027" s="156"/>
      <c r="F1027" s="107"/>
      <c r="G1027" s="103"/>
      <c r="H1027" s="107"/>
      <c r="I1027" s="107"/>
      <c r="J1027" s="110"/>
      <c r="K1027" s="113"/>
      <c r="L1027" s="103"/>
      <c r="M1027" s="103"/>
    </row>
    <row r="1028" spans="1:13" s="105" customFormat="1" ht="11.25" hidden="1" customHeight="1" x14ac:dyDescent="0.2">
      <c r="A1028" s="185"/>
      <c r="B1028" s="178"/>
      <c r="C1028" s="152"/>
      <c r="D1028" s="156"/>
      <c r="E1028" s="156"/>
      <c r="F1028" s="107"/>
      <c r="G1028" s="103"/>
      <c r="H1028" s="107"/>
      <c r="I1028" s="107"/>
      <c r="J1028" s="110"/>
      <c r="K1028" s="113"/>
      <c r="L1028" s="103"/>
      <c r="M1028" s="103"/>
    </row>
    <row r="1029" spans="1:13" ht="11.25" customHeight="1" x14ac:dyDescent="0.15">
      <c r="A1029" s="102" t="s">
        <v>729</v>
      </c>
      <c r="B1029" s="350" t="s">
        <v>1154</v>
      </c>
      <c r="C1029" s="352"/>
      <c r="D1029" s="352"/>
      <c r="E1029" s="352"/>
      <c r="F1029" s="352"/>
      <c r="G1029" s="352"/>
      <c r="H1029" s="352"/>
      <c r="I1029" s="352"/>
      <c r="J1029" s="352"/>
      <c r="K1029" s="352"/>
      <c r="L1029" s="352"/>
      <c r="M1029" s="353"/>
    </row>
    <row r="1030" spans="1:13" ht="11.25" customHeight="1" x14ac:dyDescent="0.15">
      <c r="A1030" s="102" t="s">
        <v>730</v>
      </c>
      <c r="B1030" s="350" t="s">
        <v>1155</v>
      </c>
      <c r="C1030" s="352"/>
      <c r="D1030" s="352"/>
      <c r="E1030" s="352"/>
      <c r="F1030" s="352"/>
      <c r="G1030" s="352"/>
      <c r="H1030" s="352"/>
      <c r="I1030" s="352"/>
      <c r="J1030" s="352"/>
      <c r="K1030" s="352"/>
      <c r="L1030" s="352"/>
      <c r="M1030" s="353"/>
    </row>
    <row r="1031" spans="1:13" ht="11.25" customHeight="1" x14ac:dyDescent="0.15">
      <c r="A1031" s="102" t="s">
        <v>731</v>
      </c>
      <c r="B1031" s="350"/>
      <c r="C1031" s="352"/>
      <c r="D1031" s="352"/>
      <c r="E1031" s="352"/>
      <c r="F1031" s="352"/>
      <c r="G1031" s="352"/>
      <c r="H1031" s="352"/>
      <c r="I1031" s="352"/>
      <c r="J1031" s="352"/>
      <c r="K1031" s="352"/>
      <c r="L1031" s="352"/>
      <c r="M1031" s="353"/>
    </row>
    <row r="1032" spans="1:13" x14ac:dyDescent="0.15">
      <c r="B1032" s="114"/>
      <c r="C1032" s="114"/>
      <c r="D1032" s="115"/>
      <c r="E1032" s="114"/>
      <c r="F1032" s="114"/>
      <c r="G1032" s="116"/>
      <c r="H1032" s="114"/>
      <c r="I1032" s="114"/>
      <c r="J1032" s="116"/>
    </row>
    <row r="1033" spans="1:13" ht="11.25" customHeight="1" x14ac:dyDescent="0.15"/>
    <row r="1034" spans="1:13" s="100" customFormat="1" ht="11.25" customHeight="1" x14ac:dyDescent="0.2">
      <c r="A1034" s="130" t="s">
        <v>18</v>
      </c>
      <c r="B1034" s="99" t="s">
        <v>708</v>
      </c>
      <c r="C1034" s="357">
        <v>2011805002</v>
      </c>
      <c r="D1034" s="358"/>
      <c r="E1034" s="130" t="s">
        <v>709</v>
      </c>
      <c r="F1034" s="359" t="s">
        <v>76</v>
      </c>
      <c r="G1034" s="360"/>
      <c r="H1034" s="361"/>
      <c r="I1034" s="130" t="s">
        <v>711</v>
      </c>
      <c r="J1034" s="362" t="s">
        <v>1156</v>
      </c>
      <c r="K1034" s="363"/>
      <c r="L1034" s="363"/>
      <c r="M1034" s="364"/>
    </row>
    <row r="1035" spans="1:13" s="100" customFormat="1" ht="11.25" customHeight="1" x14ac:dyDescent="0.2">
      <c r="A1035" s="98" t="s">
        <v>712</v>
      </c>
      <c r="B1035" s="99"/>
      <c r="C1035" s="357"/>
      <c r="D1035" s="358"/>
      <c r="E1035" s="367"/>
      <c r="F1035" s="368"/>
      <c r="G1035" s="368"/>
      <c r="H1035" s="98" t="s">
        <v>712</v>
      </c>
      <c r="I1035" s="99"/>
      <c r="J1035" s="357"/>
      <c r="K1035" s="358"/>
      <c r="L1035" s="365"/>
      <c r="M1035" s="366"/>
    </row>
    <row r="1036" spans="1:13" s="100" customFormat="1" ht="11.25" customHeight="1" x14ac:dyDescent="0.2">
      <c r="A1036" s="130" t="s">
        <v>466</v>
      </c>
      <c r="B1036" s="347" t="s">
        <v>1157</v>
      </c>
      <c r="C1036" s="348"/>
      <c r="D1036" s="349"/>
      <c r="E1036" s="347" t="s">
        <v>1158</v>
      </c>
      <c r="F1036" s="348"/>
      <c r="G1036" s="348"/>
      <c r="H1036" s="348"/>
      <c r="I1036" s="348"/>
      <c r="J1036" s="348"/>
      <c r="K1036" s="347" t="s">
        <v>1159</v>
      </c>
      <c r="L1036" s="348"/>
      <c r="M1036" s="349"/>
    </row>
    <row r="1037" spans="1:13" ht="11.25" customHeight="1" x14ac:dyDescent="0.15">
      <c r="A1037" s="130" t="s">
        <v>713</v>
      </c>
      <c r="B1037" s="350" t="s">
        <v>1160</v>
      </c>
      <c r="C1037" s="351"/>
      <c r="D1037" s="351"/>
      <c r="E1037" s="351"/>
      <c r="F1037" s="351"/>
      <c r="G1037" s="351"/>
      <c r="H1037" s="351"/>
      <c r="I1037" s="131" t="s">
        <v>715</v>
      </c>
      <c r="J1037" s="350" t="s">
        <v>770</v>
      </c>
      <c r="K1037" s="352"/>
      <c r="L1037" s="352"/>
      <c r="M1037" s="353"/>
    </row>
    <row r="1038" spans="1:13" s="105" customFormat="1" ht="11.25" customHeight="1" x14ac:dyDescent="0.2">
      <c r="A1038" s="143" t="s">
        <v>717</v>
      </c>
      <c r="B1038" s="103" t="s">
        <v>754</v>
      </c>
      <c r="C1038" s="104" t="s">
        <v>745</v>
      </c>
      <c r="D1038" s="104"/>
      <c r="E1038" s="104"/>
      <c r="F1038" s="103"/>
      <c r="G1038" s="103"/>
      <c r="H1038" s="103"/>
      <c r="I1038" s="103"/>
      <c r="J1038" s="103"/>
      <c r="K1038" s="103"/>
      <c r="L1038" s="103"/>
      <c r="M1038" s="103"/>
    </row>
    <row r="1039" spans="1:13" s="119" customFormat="1" ht="11.25" customHeight="1" x14ac:dyDescent="0.2">
      <c r="A1039" s="186">
        <v>16</v>
      </c>
      <c r="B1039" s="159">
        <v>21</v>
      </c>
      <c r="C1039" s="156">
        <v>1.06</v>
      </c>
      <c r="D1039" s="156"/>
      <c r="E1039" s="156"/>
      <c r="F1039" s="107"/>
      <c r="G1039" s="103"/>
      <c r="H1039" s="107"/>
      <c r="I1039" s="107"/>
      <c r="J1039" s="110"/>
      <c r="K1039" s="113"/>
      <c r="L1039" s="103"/>
      <c r="M1039" s="103"/>
    </row>
    <row r="1040" spans="1:13" s="119" customFormat="1" ht="11.25" customHeight="1" x14ac:dyDescent="0.2">
      <c r="A1040" s="186">
        <v>22</v>
      </c>
      <c r="B1040" s="162">
        <v>26.5</v>
      </c>
      <c r="C1040" s="156">
        <v>1.37</v>
      </c>
      <c r="D1040" s="156"/>
      <c r="E1040" s="156"/>
      <c r="F1040" s="103"/>
      <c r="G1040" s="103"/>
      <c r="H1040" s="107"/>
      <c r="I1040" s="107"/>
      <c r="J1040" s="110"/>
      <c r="K1040" s="113"/>
      <c r="L1040" s="103"/>
      <c r="M1040" s="103"/>
    </row>
    <row r="1041" spans="1:13" s="105" customFormat="1" ht="11.25" customHeight="1" x14ac:dyDescent="0.2">
      <c r="A1041" s="186">
        <v>28</v>
      </c>
      <c r="B1041" s="162">
        <v>33.299999999999997</v>
      </c>
      <c r="C1041" s="156">
        <v>1.9</v>
      </c>
      <c r="D1041" s="156"/>
      <c r="E1041" s="156"/>
      <c r="F1041" s="107"/>
      <c r="G1041" s="103"/>
      <c r="H1041" s="110"/>
      <c r="I1041" s="107"/>
      <c r="J1041" s="110"/>
      <c r="K1041" s="103"/>
      <c r="L1041" s="103"/>
      <c r="M1041" s="103"/>
    </row>
    <row r="1042" spans="1:13" s="105" customFormat="1" ht="11.25" customHeight="1" x14ac:dyDescent="0.2">
      <c r="A1042" s="186">
        <v>36</v>
      </c>
      <c r="B1042" s="162">
        <v>41.9</v>
      </c>
      <c r="C1042" s="156">
        <v>2.4300000000000002</v>
      </c>
      <c r="D1042" s="156"/>
      <c r="E1042" s="156"/>
      <c r="F1042" s="107"/>
      <c r="G1042" s="103"/>
      <c r="H1042" s="110"/>
      <c r="I1042" s="107"/>
      <c r="J1042" s="110"/>
      <c r="K1042" s="103"/>
      <c r="L1042" s="103"/>
      <c r="M1042" s="103"/>
    </row>
    <row r="1043" spans="1:13" s="105" customFormat="1" ht="11.25" customHeight="1" x14ac:dyDescent="0.2">
      <c r="A1043" s="186">
        <v>42</v>
      </c>
      <c r="B1043" s="162">
        <v>47.8</v>
      </c>
      <c r="C1043" s="156">
        <v>2.79</v>
      </c>
      <c r="D1043" s="156"/>
      <c r="E1043" s="156"/>
      <c r="F1043" s="107"/>
      <c r="G1043" s="103"/>
      <c r="H1043" s="110"/>
      <c r="I1043" s="107"/>
      <c r="J1043" s="110"/>
      <c r="K1043" s="103"/>
      <c r="L1043" s="103"/>
      <c r="M1043" s="103"/>
    </row>
    <row r="1044" spans="1:13" s="105" customFormat="1" ht="11.25" customHeight="1" x14ac:dyDescent="0.2">
      <c r="A1044" s="186">
        <v>54</v>
      </c>
      <c r="B1044" s="162">
        <v>59.6</v>
      </c>
      <c r="C1044" s="156">
        <v>3.92</v>
      </c>
      <c r="D1044" s="156"/>
      <c r="E1044" s="156"/>
      <c r="F1044" s="107"/>
      <c r="G1044" s="103"/>
      <c r="H1044" s="110"/>
      <c r="I1044" s="107"/>
      <c r="J1044" s="110"/>
      <c r="K1044" s="103"/>
      <c r="L1044" s="103"/>
      <c r="M1044" s="103"/>
    </row>
    <row r="1045" spans="1:13" s="105" customFormat="1" ht="11.25" customHeight="1" x14ac:dyDescent="0.2">
      <c r="A1045" s="186">
        <v>70</v>
      </c>
      <c r="B1045" s="162">
        <v>75.2</v>
      </c>
      <c r="C1045" s="156">
        <v>5</v>
      </c>
      <c r="D1045" s="156"/>
      <c r="E1045" s="156"/>
      <c r="F1045" s="107"/>
      <c r="G1045" s="103"/>
      <c r="H1045" s="110"/>
      <c r="I1045" s="107"/>
      <c r="J1045" s="110"/>
      <c r="K1045" s="103"/>
      <c r="L1045" s="103"/>
      <c r="M1045" s="103"/>
    </row>
    <row r="1046" spans="1:13" s="105" customFormat="1" ht="11.25" customHeight="1" x14ac:dyDescent="0.2">
      <c r="A1046" s="186">
        <v>82</v>
      </c>
      <c r="B1046" s="162">
        <v>87.9</v>
      </c>
      <c r="C1046" s="156">
        <v>5.88</v>
      </c>
      <c r="D1046" s="156"/>
      <c r="E1046" s="156"/>
      <c r="F1046" s="107"/>
      <c r="G1046" s="103"/>
      <c r="H1046" s="110"/>
      <c r="I1046" s="107"/>
      <c r="J1046" s="110"/>
      <c r="K1046" s="103"/>
      <c r="L1046" s="103"/>
      <c r="M1046" s="103"/>
    </row>
    <row r="1047" spans="1:13" s="105" customFormat="1" ht="11.25" customHeight="1" x14ac:dyDescent="0.2">
      <c r="A1047" s="186">
        <v>92</v>
      </c>
      <c r="B1047" s="162">
        <v>100.7</v>
      </c>
      <c r="C1047" s="156">
        <v>8.39</v>
      </c>
      <c r="D1047" s="156"/>
      <c r="E1047" s="156"/>
      <c r="F1047" s="107"/>
      <c r="G1047" s="103"/>
      <c r="H1047" s="110"/>
      <c r="I1047" s="107"/>
      <c r="J1047" s="110"/>
      <c r="K1047" s="103"/>
      <c r="L1047" s="103"/>
      <c r="M1047" s="103"/>
    </row>
    <row r="1048" spans="1:13" s="105" customFormat="1" ht="11.25" customHeight="1" x14ac:dyDescent="0.2">
      <c r="A1048" s="186">
        <v>104</v>
      </c>
      <c r="B1048" s="162">
        <v>113.4</v>
      </c>
      <c r="C1048" s="156">
        <v>9.48</v>
      </c>
      <c r="D1048" s="156"/>
      <c r="E1048" s="156"/>
      <c r="F1048" s="107"/>
      <c r="G1048" s="103"/>
      <c r="H1048" s="110"/>
      <c r="I1048" s="107"/>
      <c r="J1048" s="110"/>
      <c r="K1048" s="103"/>
      <c r="L1048" s="103"/>
      <c r="M1048" s="103"/>
    </row>
    <row r="1049" spans="1:13" s="105" customFormat="1" ht="11.25" customHeight="1" x14ac:dyDescent="0.2">
      <c r="A1049" s="185"/>
      <c r="B1049" s="178"/>
      <c r="C1049" s="184"/>
      <c r="D1049" s="156"/>
      <c r="E1049" s="156"/>
      <c r="F1049" s="107"/>
      <c r="G1049" s="103"/>
      <c r="H1049" s="110"/>
      <c r="I1049" s="107"/>
      <c r="J1049" s="110"/>
      <c r="K1049" s="103"/>
      <c r="L1049" s="103"/>
      <c r="M1049" s="103"/>
    </row>
    <row r="1050" spans="1:13" s="105" customFormat="1" ht="11.25" hidden="1" customHeight="1" x14ac:dyDescent="0.2">
      <c r="A1050" s="185"/>
      <c r="B1050" s="178"/>
      <c r="C1050" s="152"/>
      <c r="D1050" s="156"/>
      <c r="E1050" s="156"/>
      <c r="F1050" s="107"/>
      <c r="G1050" s="103"/>
      <c r="H1050" s="107"/>
      <c r="I1050" s="107"/>
      <c r="J1050" s="110"/>
      <c r="K1050" s="113"/>
      <c r="L1050" s="103"/>
      <c r="M1050" s="103"/>
    </row>
    <row r="1051" spans="1:13" s="105" customFormat="1" ht="11.25" hidden="1" customHeight="1" x14ac:dyDescent="0.2">
      <c r="A1051" s="185"/>
      <c r="B1051" s="178"/>
      <c r="C1051" s="152"/>
      <c r="D1051" s="156"/>
      <c r="E1051" s="156"/>
      <c r="F1051" s="107"/>
      <c r="G1051" s="103"/>
      <c r="H1051" s="107"/>
      <c r="I1051" s="107"/>
      <c r="J1051" s="110"/>
      <c r="K1051" s="113"/>
      <c r="L1051" s="103"/>
      <c r="M1051" s="103"/>
    </row>
    <row r="1052" spans="1:13" ht="11.25" customHeight="1" x14ac:dyDescent="0.15">
      <c r="A1052" s="102" t="s">
        <v>729</v>
      </c>
      <c r="B1052" s="350" t="s">
        <v>1161</v>
      </c>
      <c r="C1052" s="352"/>
      <c r="D1052" s="352"/>
      <c r="E1052" s="352"/>
      <c r="F1052" s="352"/>
      <c r="G1052" s="352"/>
      <c r="H1052" s="352"/>
      <c r="I1052" s="352"/>
      <c r="J1052" s="352"/>
      <c r="K1052" s="352"/>
      <c r="L1052" s="352"/>
      <c r="M1052" s="353"/>
    </row>
    <row r="1053" spans="1:13" ht="11.25" customHeight="1" x14ac:dyDescent="0.15">
      <c r="A1053" s="102" t="s">
        <v>730</v>
      </c>
      <c r="B1053" s="350"/>
      <c r="C1053" s="352"/>
      <c r="D1053" s="352"/>
      <c r="E1053" s="352"/>
      <c r="F1053" s="352"/>
      <c r="G1053" s="352"/>
      <c r="H1053" s="352"/>
      <c r="I1053" s="352"/>
      <c r="J1053" s="352"/>
      <c r="K1053" s="352"/>
      <c r="L1053" s="352"/>
      <c r="M1053" s="353"/>
    </row>
    <row r="1054" spans="1:13" ht="11.25" hidden="1" customHeight="1" x14ac:dyDescent="0.15">
      <c r="A1054" s="102" t="s">
        <v>731</v>
      </c>
      <c r="B1054" s="350"/>
      <c r="C1054" s="352"/>
      <c r="D1054" s="352"/>
      <c r="E1054" s="352"/>
      <c r="F1054" s="352"/>
      <c r="G1054" s="352"/>
      <c r="H1054" s="352"/>
      <c r="I1054" s="352"/>
      <c r="J1054" s="352"/>
      <c r="K1054" s="352"/>
      <c r="L1054" s="352"/>
      <c r="M1054" s="353"/>
    </row>
    <row r="1055" spans="1:13" x14ac:dyDescent="0.15">
      <c r="B1055" s="114"/>
      <c r="C1055" s="114"/>
      <c r="D1055" s="115"/>
      <c r="E1055" s="114"/>
      <c r="F1055" s="114"/>
      <c r="G1055" s="116"/>
      <c r="H1055" s="114"/>
      <c r="I1055" s="114"/>
      <c r="J1055" s="116"/>
    </row>
    <row r="1056" spans="1:13" ht="11.25" customHeight="1" x14ac:dyDescent="0.15"/>
    <row r="1057" spans="1:13" s="100" customFormat="1" ht="11.25" customHeight="1" x14ac:dyDescent="0.2">
      <c r="A1057" s="130" t="s">
        <v>18</v>
      </c>
      <c r="B1057" s="99" t="s">
        <v>708</v>
      </c>
      <c r="C1057" s="357">
        <v>2011805003</v>
      </c>
      <c r="D1057" s="358"/>
      <c r="E1057" s="130" t="s">
        <v>709</v>
      </c>
      <c r="F1057" s="359" t="s">
        <v>76</v>
      </c>
      <c r="G1057" s="360"/>
      <c r="H1057" s="361"/>
      <c r="I1057" s="130" t="s">
        <v>711</v>
      </c>
      <c r="J1057" s="362" t="s">
        <v>1162</v>
      </c>
      <c r="K1057" s="363"/>
      <c r="L1057" s="363"/>
      <c r="M1057" s="364"/>
    </row>
    <row r="1058" spans="1:13" s="100" customFormat="1" ht="11.25" customHeight="1" x14ac:dyDescent="0.2">
      <c r="A1058" s="98" t="s">
        <v>712</v>
      </c>
      <c r="B1058" s="99"/>
      <c r="C1058" s="357"/>
      <c r="D1058" s="358"/>
      <c r="E1058" s="367"/>
      <c r="F1058" s="368"/>
      <c r="G1058" s="368"/>
      <c r="H1058" s="98" t="s">
        <v>712</v>
      </c>
      <c r="I1058" s="99"/>
      <c r="J1058" s="357"/>
      <c r="K1058" s="358"/>
      <c r="L1058" s="365"/>
      <c r="M1058" s="366"/>
    </row>
    <row r="1059" spans="1:13" s="100" customFormat="1" ht="11.25" customHeight="1" x14ac:dyDescent="0.2">
      <c r="A1059" s="130" t="s">
        <v>466</v>
      </c>
      <c r="B1059" s="347" t="s">
        <v>78</v>
      </c>
      <c r="C1059" s="348"/>
      <c r="D1059" s="349"/>
      <c r="E1059" s="347" t="s">
        <v>79</v>
      </c>
      <c r="F1059" s="348"/>
      <c r="G1059" s="348"/>
      <c r="H1059" s="348"/>
      <c r="I1059" s="348"/>
      <c r="J1059" s="348"/>
      <c r="K1059" s="347"/>
      <c r="L1059" s="348"/>
      <c r="M1059" s="349"/>
    </row>
    <row r="1060" spans="1:13" ht="11.25" customHeight="1" x14ac:dyDescent="0.15">
      <c r="A1060" s="130" t="s">
        <v>713</v>
      </c>
      <c r="B1060" s="350" t="s">
        <v>1160</v>
      </c>
      <c r="C1060" s="351"/>
      <c r="D1060" s="351"/>
      <c r="E1060" s="351"/>
      <c r="F1060" s="351"/>
      <c r="G1060" s="351"/>
      <c r="H1060" s="351"/>
      <c r="I1060" s="131" t="s">
        <v>715</v>
      </c>
      <c r="J1060" s="350" t="s">
        <v>737</v>
      </c>
      <c r="K1060" s="352"/>
      <c r="L1060" s="352"/>
      <c r="M1060" s="353"/>
    </row>
    <row r="1061" spans="1:13" s="105" customFormat="1" ht="11.25" customHeight="1" x14ac:dyDescent="0.2">
      <c r="A1061" s="143" t="s">
        <v>717</v>
      </c>
      <c r="B1061" s="103" t="s">
        <v>754</v>
      </c>
      <c r="C1061" s="104" t="s">
        <v>745</v>
      </c>
      <c r="D1061" s="104"/>
      <c r="E1061" s="104"/>
      <c r="F1061" s="103"/>
      <c r="G1061" s="103"/>
      <c r="H1061" s="103"/>
      <c r="I1061" s="103"/>
      <c r="J1061" s="103"/>
      <c r="K1061" s="103"/>
      <c r="L1061" s="103"/>
      <c r="M1061" s="103"/>
    </row>
    <row r="1062" spans="1:13" s="119" customFormat="1" ht="11.25" customHeight="1" x14ac:dyDescent="0.2">
      <c r="A1062" s="187">
        <v>30</v>
      </c>
      <c r="B1062" s="159">
        <v>34</v>
      </c>
      <c r="C1062" s="160">
        <v>0.2</v>
      </c>
      <c r="D1062" s="156"/>
      <c r="E1062" s="156"/>
      <c r="F1062" s="107"/>
      <c r="G1062" s="103"/>
      <c r="H1062" s="107"/>
      <c r="I1062" s="107"/>
      <c r="J1062" s="110"/>
      <c r="K1062" s="113"/>
      <c r="L1062" s="103"/>
      <c r="M1062" s="103"/>
    </row>
    <row r="1063" spans="1:13" s="119" customFormat="1" ht="11.25" customHeight="1" x14ac:dyDescent="0.2">
      <c r="A1063" s="187">
        <v>40</v>
      </c>
      <c r="B1063" s="162">
        <v>42.7</v>
      </c>
      <c r="C1063" s="160">
        <v>0.3</v>
      </c>
      <c r="D1063" s="156"/>
      <c r="E1063" s="156"/>
      <c r="F1063" s="103"/>
      <c r="G1063" s="103"/>
      <c r="H1063" s="107"/>
      <c r="I1063" s="107"/>
      <c r="J1063" s="110"/>
      <c r="K1063" s="113"/>
      <c r="L1063" s="103"/>
      <c r="M1063" s="103"/>
    </row>
    <row r="1064" spans="1:13" s="105" customFormat="1" ht="11.25" customHeight="1" x14ac:dyDescent="0.2">
      <c r="A1064" s="187">
        <v>50</v>
      </c>
      <c r="B1064" s="162">
        <v>48.6</v>
      </c>
      <c r="C1064" s="160">
        <v>0.4</v>
      </c>
      <c r="D1064" s="156"/>
      <c r="E1064" s="156"/>
      <c r="F1064" s="107"/>
      <c r="G1064" s="103"/>
      <c r="H1064" s="110"/>
      <c r="I1064" s="107"/>
      <c r="J1064" s="110"/>
      <c r="K1064" s="103"/>
      <c r="L1064" s="103"/>
      <c r="M1064" s="103"/>
    </row>
    <row r="1065" spans="1:13" s="105" customFormat="1" ht="11.25" customHeight="1" x14ac:dyDescent="0.2">
      <c r="A1065" s="187">
        <v>65</v>
      </c>
      <c r="B1065" s="162">
        <v>60.5</v>
      </c>
      <c r="C1065" s="160">
        <v>0.6</v>
      </c>
      <c r="D1065" s="156"/>
      <c r="E1065" s="156"/>
      <c r="F1065" s="107"/>
      <c r="G1065" s="103"/>
      <c r="H1065" s="110"/>
      <c r="I1065" s="107"/>
      <c r="J1065" s="110"/>
      <c r="K1065" s="103"/>
      <c r="L1065" s="103"/>
      <c r="M1065" s="103"/>
    </row>
    <row r="1066" spans="1:13" s="105" customFormat="1" ht="11.25" customHeight="1" x14ac:dyDescent="0.2">
      <c r="A1066" s="187">
        <v>80</v>
      </c>
      <c r="B1066" s="162">
        <v>76.3</v>
      </c>
      <c r="C1066" s="160">
        <v>0.7</v>
      </c>
      <c r="D1066" s="156"/>
      <c r="E1066" s="156"/>
      <c r="F1066" s="107"/>
      <c r="G1066" s="103"/>
      <c r="H1066" s="110"/>
      <c r="I1066" s="107"/>
      <c r="J1066" s="110"/>
      <c r="K1066" s="103"/>
      <c r="L1066" s="103"/>
      <c r="M1066" s="103"/>
    </row>
    <row r="1067" spans="1:13" s="105" customFormat="1" ht="11.25" customHeight="1" x14ac:dyDescent="0.2">
      <c r="A1067" s="187">
        <v>100</v>
      </c>
      <c r="B1067" s="162">
        <v>89.1</v>
      </c>
      <c r="C1067" s="160">
        <v>1</v>
      </c>
      <c r="D1067" s="156"/>
      <c r="E1067" s="156"/>
      <c r="F1067" s="107"/>
      <c r="G1067" s="103"/>
      <c r="H1067" s="110"/>
      <c r="I1067" s="107"/>
      <c r="J1067" s="110"/>
      <c r="K1067" s="103"/>
      <c r="L1067" s="103"/>
      <c r="M1067" s="103"/>
    </row>
    <row r="1068" spans="1:13" s="105" customFormat="1" ht="11.25" customHeight="1" x14ac:dyDescent="0.2">
      <c r="A1068" s="187">
        <v>125</v>
      </c>
      <c r="B1068" s="162">
        <v>114.3</v>
      </c>
      <c r="C1068" s="160">
        <v>1.5</v>
      </c>
      <c r="D1068" s="156"/>
      <c r="E1068" s="156"/>
      <c r="F1068" s="107"/>
      <c r="G1068" s="103"/>
      <c r="H1068" s="110"/>
      <c r="I1068" s="107"/>
      <c r="J1068" s="110"/>
      <c r="K1068" s="103"/>
      <c r="L1068" s="103"/>
      <c r="M1068" s="103"/>
    </row>
    <row r="1069" spans="1:13" s="105" customFormat="1" ht="11.25" customHeight="1" x14ac:dyDescent="0.2">
      <c r="A1069" s="187">
        <v>150</v>
      </c>
      <c r="B1069" s="162">
        <v>139.80000000000001</v>
      </c>
      <c r="C1069" s="160">
        <v>2</v>
      </c>
      <c r="D1069" s="156"/>
      <c r="E1069" s="156"/>
      <c r="F1069" s="107"/>
      <c r="G1069" s="103"/>
      <c r="H1069" s="110"/>
      <c r="I1069" s="107"/>
      <c r="J1069" s="110"/>
      <c r="K1069" s="103"/>
      <c r="L1069" s="103"/>
      <c r="M1069" s="103"/>
    </row>
    <row r="1070" spans="1:13" s="105" customFormat="1" ht="11.25" customHeight="1" x14ac:dyDescent="0.2">
      <c r="A1070" s="187">
        <v>200</v>
      </c>
      <c r="B1070" s="162">
        <v>165.2</v>
      </c>
      <c r="C1070" s="160">
        <v>3.5</v>
      </c>
      <c r="D1070" s="156"/>
      <c r="E1070" s="156"/>
      <c r="F1070" s="107"/>
      <c r="G1070" s="103"/>
      <c r="H1070" s="110"/>
      <c r="I1070" s="107"/>
      <c r="J1070" s="110"/>
      <c r="K1070" s="103"/>
      <c r="L1070" s="103"/>
      <c r="M1070" s="103"/>
    </row>
    <row r="1071" spans="1:13" s="105" customFormat="1" ht="11.25" customHeight="1" x14ac:dyDescent="0.2">
      <c r="A1071" s="187"/>
      <c r="B1071" s="178"/>
      <c r="C1071" s="159"/>
      <c r="D1071" s="156"/>
      <c r="E1071" s="156"/>
      <c r="F1071" s="107"/>
      <c r="G1071" s="103"/>
      <c r="H1071" s="110"/>
      <c r="I1071" s="107"/>
      <c r="J1071" s="110"/>
      <c r="K1071" s="103"/>
      <c r="L1071" s="103"/>
      <c r="M1071" s="103"/>
    </row>
    <row r="1072" spans="1:13" s="105" customFormat="1" ht="11.25" hidden="1" customHeight="1" x14ac:dyDescent="0.2">
      <c r="A1072" s="185"/>
      <c r="B1072" s="178"/>
      <c r="C1072" s="152"/>
      <c r="D1072" s="156"/>
      <c r="E1072" s="156"/>
      <c r="F1072" s="107"/>
      <c r="G1072" s="103"/>
      <c r="H1072" s="110"/>
      <c r="I1072" s="107"/>
      <c r="J1072" s="110"/>
      <c r="K1072" s="103"/>
      <c r="L1072" s="103"/>
      <c r="M1072" s="103"/>
    </row>
    <row r="1073" spans="1:13" s="105" customFormat="1" ht="11.25" hidden="1" customHeight="1" x14ac:dyDescent="0.2">
      <c r="A1073" s="185"/>
      <c r="B1073" s="178"/>
      <c r="C1073" s="152"/>
      <c r="D1073" s="156"/>
      <c r="E1073" s="156"/>
      <c r="F1073" s="107"/>
      <c r="G1073" s="103"/>
      <c r="H1073" s="107"/>
      <c r="I1073" s="107"/>
      <c r="J1073" s="110"/>
      <c r="K1073" s="113"/>
      <c r="L1073" s="103"/>
      <c r="M1073" s="103"/>
    </row>
    <row r="1074" spans="1:13" s="105" customFormat="1" ht="11.25" hidden="1" customHeight="1" x14ac:dyDescent="0.2">
      <c r="A1074" s="185"/>
      <c r="B1074" s="178"/>
      <c r="C1074" s="152"/>
      <c r="D1074" s="156"/>
      <c r="E1074" s="156"/>
      <c r="F1074" s="107"/>
      <c r="G1074" s="103"/>
      <c r="H1074" s="107"/>
      <c r="I1074" s="107"/>
      <c r="J1074" s="110"/>
      <c r="K1074" s="113"/>
      <c r="L1074" s="103"/>
      <c r="M1074" s="103"/>
    </row>
    <row r="1075" spans="1:13" ht="11.25" customHeight="1" x14ac:dyDescent="0.15">
      <c r="A1075" s="102" t="s">
        <v>729</v>
      </c>
      <c r="B1075" s="350" t="s">
        <v>1163</v>
      </c>
      <c r="C1075" s="352"/>
      <c r="D1075" s="352"/>
      <c r="E1075" s="352"/>
      <c r="F1075" s="352"/>
      <c r="G1075" s="352"/>
      <c r="H1075" s="352"/>
      <c r="I1075" s="352"/>
      <c r="J1075" s="352"/>
      <c r="K1075" s="352"/>
      <c r="L1075" s="352"/>
      <c r="M1075" s="353"/>
    </row>
    <row r="1076" spans="1:13" ht="11.25" customHeight="1" x14ac:dyDescent="0.15">
      <c r="A1076" s="102" t="s">
        <v>730</v>
      </c>
      <c r="B1076" s="350"/>
      <c r="C1076" s="352"/>
      <c r="D1076" s="352"/>
      <c r="E1076" s="352"/>
      <c r="F1076" s="352"/>
      <c r="G1076" s="352"/>
      <c r="H1076" s="352"/>
      <c r="I1076" s="352"/>
      <c r="J1076" s="352"/>
      <c r="K1076" s="352"/>
      <c r="L1076" s="352"/>
      <c r="M1076" s="353"/>
    </row>
    <row r="1077" spans="1:13" ht="11.25" hidden="1" customHeight="1" x14ac:dyDescent="0.15">
      <c r="A1077" s="102" t="s">
        <v>731</v>
      </c>
      <c r="B1077" s="350"/>
      <c r="C1077" s="352"/>
      <c r="D1077" s="352"/>
      <c r="E1077" s="352"/>
      <c r="F1077" s="352"/>
      <c r="G1077" s="352"/>
      <c r="H1077" s="352"/>
      <c r="I1077" s="352"/>
      <c r="J1077" s="352"/>
      <c r="K1077" s="352"/>
      <c r="L1077" s="352"/>
      <c r="M1077" s="353"/>
    </row>
    <row r="1078" spans="1:13" x14ac:dyDescent="0.15">
      <c r="B1078" s="114"/>
      <c r="C1078" s="114"/>
      <c r="D1078" s="115"/>
      <c r="E1078" s="114"/>
      <c r="F1078" s="114"/>
      <c r="G1078" s="116"/>
      <c r="H1078" s="114"/>
      <c r="I1078" s="114"/>
      <c r="J1078" s="116"/>
    </row>
    <row r="1079" spans="1:13" ht="11.25" customHeight="1" x14ac:dyDescent="0.15"/>
    <row r="1080" spans="1:13" s="100" customFormat="1" ht="11.25" customHeight="1" x14ac:dyDescent="0.2">
      <c r="A1080" s="130" t="s">
        <v>18</v>
      </c>
      <c r="B1080" s="99" t="s">
        <v>708</v>
      </c>
      <c r="C1080" s="357">
        <v>2011806001</v>
      </c>
      <c r="D1080" s="358"/>
      <c r="E1080" s="130" t="s">
        <v>709</v>
      </c>
      <c r="F1080" s="359" t="s">
        <v>1164</v>
      </c>
      <c r="G1080" s="360"/>
      <c r="H1080" s="361"/>
      <c r="I1080" s="130" t="s">
        <v>711</v>
      </c>
      <c r="J1080" s="362"/>
      <c r="K1080" s="363"/>
      <c r="L1080" s="363"/>
      <c r="M1080" s="364"/>
    </row>
    <row r="1081" spans="1:13" s="100" customFormat="1" ht="11.25" customHeight="1" x14ac:dyDescent="0.2">
      <c r="A1081" s="98" t="s">
        <v>712</v>
      </c>
      <c r="B1081" s="99"/>
      <c r="C1081" s="357"/>
      <c r="D1081" s="358"/>
      <c r="E1081" s="367"/>
      <c r="F1081" s="368"/>
      <c r="G1081" s="368"/>
      <c r="H1081" s="98" t="s">
        <v>712</v>
      </c>
      <c r="I1081" s="99"/>
      <c r="J1081" s="357"/>
      <c r="K1081" s="358"/>
      <c r="L1081" s="365"/>
      <c r="M1081" s="366"/>
    </row>
    <row r="1082" spans="1:13" s="100" customFormat="1" ht="11.25" customHeight="1" x14ac:dyDescent="0.2">
      <c r="A1082" s="130" t="s">
        <v>466</v>
      </c>
      <c r="B1082" s="347" t="s">
        <v>81</v>
      </c>
      <c r="C1082" s="348"/>
      <c r="D1082" s="349"/>
      <c r="E1082" s="347" t="s">
        <v>1165</v>
      </c>
      <c r="F1082" s="348"/>
      <c r="G1082" s="348"/>
      <c r="H1082" s="348"/>
      <c r="I1082" s="348"/>
      <c r="J1082" s="348"/>
      <c r="K1082" s="347" t="s">
        <v>1166</v>
      </c>
      <c r="L1082" s="348"/>
      <c r="M1082" s="349"/>
    </row>
    <row r="1083" spans="1:13" ht="11.25" customHeight="1" x14ac:dyDescent="0.15">
      <c r="A1083" s="130" t="s">
        <v>713</v>
      </c>
      <c r="B1083" s="350" t="s">
        <v>1167</v>
      </c>
      <c r="C1083" s="351"/>
      <c r="D1083" s="351"/>
      <c r="E1083" s="351"/>
      <c r="F1083" s="351"/>
      <c r="G1083" s="351"/>
      <c r="H1083" s="351"/>
      <c r="I1083" s="131" t="s">
        <v>715</v>
      </c>
      <c r="J1083" s="350" t="s">
        <v>737</v>
      </c>
      <c r="K1083" s="352"/>
      <c r="L1083" s="352"/>
      <c r="M1083" s="353"/>
    </row>
    <row r="1084" spans="1:13" s="105" customFormat="1" ht="11.25" customHeight="1" x14ac:dyDescent="0.2">
      <c r="A1084" s="143" t="s">
        <v>717</v>
      </c>
      <c r="B1084" s="103" t="s">
        <v>743</v>
      </c>
      <c r="C1084" s="103" t="s">
        <v>782</v>
      </c>
      <c r="D1084" s="103" t="s">
        <v>744</v>
      </c>
      <c r="E1084" s="104" t="s">
        <v>721</v>
      </c>
      <c r="F1084" s="103"/>
      <c r="G1084" s="103"/>
      <c r="H1084" s="103"/>
      <c r="I1084" s="103"/>
      <c r="J1084" s="103"/>
      <c r="K1084" s="103"/>
      <c r="L1084" s="103"/>
      <c r="M1084" s="103"/>
    </row>
    <row r="1085" spans="1:13" s="119" customFormat="1" ht="11.25" customHeight="1" x14ac:dyDescent="0.2">
      <c r="A1085" s="187" t="s">
        <v>1168</v>
      </c>
      <c r="B1085" s="159">
        <v>720</v>
      </c>
      <c r="C1085" s="159">
        <v>720</v>
      </c>
      <c r="D1085" s="159">
        <v>880</v>
      </c>
      <c r="E1085" s="160">
        <v>472</v>
      </c>
      <c r="F1085" s="107"/>
      <c r="G1085" s="103"/>
      <c r="H1085" s="107"/>
      <c r="I1085" s="107"/>
      <c r="J1085" s="110"/>
      <c r="K1085" s="113"/>
      <c r="L1085" s="103"/>
      <c r="M1085" s="103"/>
    </row>
    <row r="1086" spans="1:13" s="119" customFormat="1" ht="11.25" customHeight="1" x14ac:dyDescent="0.2">
      <c r="A1086" s="187" t="s">
        <v>1169</v>
      </c>
      <c r="B1086" s="162">
        <v>720</v>
      </c>
      <c r="C1086" s="162">
        <v>720</v>
      </c>
      <c r="D1086" s="162">
        <v>1180</v>
      </c>
      <c r="E1086" s="160">
        <v>587</v>
      </c>
      <c r="F1086" s="103"/>
      <c r="G1086" s="103"/>
      <c r="H1086" s="107"/>
      <c r="I1086" s="107"/>
      <c r="J1086" s="110"/>
      <c r="K1086" s="113"/>
      <c r="L1086" s="103"/>
      <c r="M1086" s="103"/>
    </row>
    <row r="1087" spans="1:13" s="105" customFormat="1" ht="11.25" customHeight="1" x14ac:dyDescent="0.2">
      <c r="A1087" s="187" t="s">
        <v>1170</v>
      </c>
      <c r="B1087" s="162">
        <v>1040</v>
      </c>
      <c r="C1087" s="162">
        <v>1040</v>
      </c>
      <c r="D1087" s="162">
        <v>880</v>
      </c>
      <c r="E1087" s="160">
        <v>903</v>
      </c>
      <c r="F1087" s="107"/>
      <c r="G1087" s="103"/>
      <c r="H1087" s="110"/>
      <c r="I1087" s="107"/>
      <c r="J1087" s="110"/>
      <c r="K1087" s="103"/>
      <c r="L1087" s="103"/>
      <c r="M1087" s="103"/>
    </row>
    <row r="1088" spans="1:13" s="105" customFormat="1" ht="11.25" customHeight="1" x14ac:dyDescent="0.2">
      <c r="A1088" s="187" t="s">
        <v>1171</v>
      </c>
      <c r="B1088" s="162">
        <v>1040</v>
      </c>
      <c r="C1088" s="162">
        <v>1040</v>
      </c>
      <c r="D1088" s="162">
        <v>1180</v>
      </c>
      <c r="E1088" s="160">
        <v>1098</v>
      </c>
      <c r="F1088" s="107"/>
      <c r="G1088" s="103"/>
      <c r="H1088" s="110"/>
      <c r="I1088" s="107"/>
      <c r="J1088" s="110"/>
      <c r="K1088" s="103"/>
      <c r="L1088" s="103"/>
      <c r="M1088" s="103"/>
    </row>
    <row r="1089" spans="1:13" s="105" customFormat="1" ht="11.25" customHeight="1" x14ac:dyDescent="0.2">
      <c r="A1089" s="187" t="s">
        <v>1172</v>
      </c>
      <c r="B1089" s="162">
        <v>2100</v>
      </c>
      <c r="C1089" s="162">
        <v>1300</v>
      </c>
      <c r="D1089" s="162">
        <f>1900+130</f>
        <v>2030</v>
      </c>
      <c r="E1089" s="160">
        <f>5800+350+58</f>
        <v>6208</v>
      </c>
      <c r="F1089" s="107"/>
      <c r="G1089" s="103"/>
      <c r="H1089" s="110"/>
      <c r="I1089" s="107"/>
      <c r="J1089" s="110"/>
      <c r="K1089" s="103"/>
      <c r="L1089" s="103"/>
      <c r="M1089" s="103"/>
    </row>
    <row r="1090" spans="1:13" s="105" customFormat="1" ht="11.25" customHeight="1" x14ac:dyDescent="0.2">
      <c r="A1090" s="187" t="s">
        <v>1173</v>
      </c>
      <c r="B1090" s="162">
        <v>2600</v>
      </c>
      <c r="C1090" s="162">
        <v>1600</v>
      </c>
      <c r="D1090" s="162">
        <f>1900+130</f>
        <v>2030</v>
      </c>
      <c r="E1090" s="160">
        <f>8040+350+58</f>
        <v>8448</v>
      </c>
      <c r="F1090" s="107"/>
      <c r="G1090" s="103"/>
      <c r="H1090" s="110"/>
      <c r="I1090" s="107"/>
      <c r="J1090" s="110"/>
      <c r="K1090" s="103"/>
      <c r="L1090" s="103"/>
      <c r="M1090" s="103"/>
    </row>
    <row r="1091" spans="1:13" s="105" customFormat="1" ht="11.25" customHeight="1" x14ac:dyDescent="0.2">
      <c r="A1091" s="187" t="s">
        <v>1174</v>
      </c>
      <c r="B1091" s="162">
        <v>600</v>
      </c>
      <c r="C1091" s="162"/>
      <c r="D1091" s="162">
        <v>50</v>
      </c>
      <c r="E1091" s="160">
        <v>31</v>
      </c>
      <c r="F1091" s="107"/>
      <c r="G1091" s="103"/>
      <c r="H1091" s="110"/>
      <c r="I1091" s="107"/>
      <c r="J1091" s="110"/>
      <c r="K1091" s="103"/>
      <c r="L1091" s="103"/>
      <c r="M1091" s="103"/>
    </row>
    <row r="1092" spans="1:13" s="105" customFormat="1" ht="11.25" customHeight="1" x14ac:dyDescent="0.2">
      <c r="A1092" s="187" t="s">
        <v>1175</v>
      </c>
      <c r="B1092" s="162">
        <v>700</v>
      </c>
      <c r="C1092" s="162"/>
      <c r="D1092" s="162">
        <v>50</v>
      </c>
      <c r="E1092" s="160">
        <v>40</v>
      </c>
      <c r="F1092" s="107"/>
      <c r="G1092" s="103"/>
      <c r="H1092" s="110"/>
      <c r="I1092" s="107"/>
      <c r="J1092" s="110"/>
      <c r="K1092" s="103"/>
      <c r="L1092" s="103"/>
      <c r="M1092" s="103"/>
    </row>
    <row r="1093" spans="1:13" s="105" customFormat="1" ht="11.25" customHeight="1" x14ac:dyDescent="0.2">
      <c r="A1093" s="187" t="s">
        <v>1176</v>
      </c>
      <c r="B1093" s="162">
        <v>860</v>
      </c>
      <c r="C1093" s="162"/>
      <c r="D1093" s="162">
        <v>55</v>
      </c>
      <c r="E1093" s="160">
        <v>58</v>
      </c>
      <c r="F1093" s="107"/>
      <c r="G1093" s="103"/>
      <c r="H1093" s="110"/>
      <c r="I1093" s="107"/>
      <c r="J1093" s="110"/>
      <c r="K1093" s="103"/>
      <c r="L1093" s="103"/>
      <c r="M1093" s="103"/>
    </row>
    <row r="1094" spans="1:13" s="105" customFormat="1" ht="11.25" customHeight="1" x14ac:dyDescent="0.2">
      <c r="A1094" s="187" t="s">
        <v>1177</v>
      </c>
      <c r="B1094" s="162">
        <v>600</v>
      </c>
      <c r="C1094" s="159"/>
      <c r="D1094" s="162">
        <v>50</v>
      </c>
      <c r="E1094" s="160">
        <v>31</v>
      </c>
      <c r="F1094" s="107"/>
      <c r="G1094" s="103"/>
      <c r="H1094" s="110"/>
      <c r="I1094" s="107"/>
      <c r="J1094" s="110"/>
      <c r="K1094" s="103"/>
      <c r="L1094" s="103"/>
      <c r="M1094" s="103"/>
    </row>
    <row r="1095" spans="1:13" s="105" customFormat="1" ht="11.25" customHeight="1" x14ac:dyDescent="0.2">
      <c r="A1095" s="185" t="s">
        <v>1178</v>
      </c>
      <c r="B1095" s="162">
        <v>700</v>
      </c>
      <c r="C1095" s="159"/>
      <c r="D1095" s="162">
        <v>50</v>
      </c>
      <c r="E1095" s="160">
        <v>40</v>
      </c>
      <c r="F1095" s="107"/>
      <c r="G1095" s="103"/>
      <c r="H1095" s="110"/>
      <c r="I1095" s="107"/>
      <c r="J1095" s="110"/>
      <c r="K1095" s="103"/>
      <c r="L1095" s="103"/>
      <c r="M1095" s="103"/>
    </row>
    <row r="1096" spans="1:13" s="105" customFormat="1" ht="11.25" customHeight="1" x14ac:dyDescent="0.2">
      <c r="A1096" s="185" t="s">
        <v>1179</v>
      </c>
      <c r="B1096" s="162">
        <v>860</v>
      </c>
      <c r="C1096" s="159"/>
      <c r="D1096" s="162">
        <v>55</v>
      </c>
      <c r="E1096" s="160">
        <v>70</v>
      </c>
      <c r="F1096" s="107"/>
      <c r="G1096" s="103"/>
      <c r="H1096" s="107"/>
      <c r="I1096" s="107"/>
      <c r="J1096" s="110"/>
      <c r="K1096" s="113"/>
      <c r="L1096" s="103"/>
      <c r="M1096" s="103"/>
    </row>
    <row r="1097" spans="1:13" s="105" customFormat="1" ht="11.25" customHeight="1" x14ac:dyDescent="0.2">
      <c r="A1097" s="185" t="s">
        <v>1180</v>
      </c>
      <c r="B1097" s="162">
        <v>1200</v>
      </c>
      <c r="C1097" s="159">
        <v>1200</v>
      </c>
      <c r="D1097" s="162">
        <v>1750</v>
      </c>
      <c r="E1097" s="160">
        <v>2211</v>
      </c>
      <c r="F1097" s="107"/>
      <c r="G1097" s="103"/>
      <c r="H1097" s="107"/>
      <c r="I1097" s="107"/>
      <c r="J1097" s="110"/>
      <c r="K1097" s="113"/>
      <c r="L1097" s="103"/>
      <c r="M1097" s="103"/>
    </row>
    <row r="1098" spans="1:13" s="105" customFormat="1" ht="11.25" customHeight="1" x14ac:dyDescent="0.2">
      <c r="A1098" s="185"/>
      <c r="B1098" s="162"/>
      <c r="C1098" s="159"/>
      <c r="D1098" s="162"/>
      <c r="E1098" s="160"/>
      <c r="F1098" s="107"/>
      <c r="G1098" s="103"/>
      <c r="H1098" s="107"/>
      <c r="I1098" s="107"/>
      <c r="J1098" s="110"/>
      <c r="K1098" s="113"/>
      <c r="L1098" s="103"/>
      <c r="M1098" s="103"/>
    </row>
    <row r="1099" spans="1:13" ht="11.25" customHeight="1" x14ac:dyDescent="0.15">
      <c r="A1099" s="102" t="s">
        <v>729</v>
      </c>
      <c r="B1099" s="350" t="s">
        <v>890</v>
      </c>
      <c r="C1099" s="352"/>
      <c r="D1099" s="352"/>
      <c r="E1099" s="352"/>
      <c r="F1099" s="352"/>
      <c r="G1099" s="352"/>
      <c r="H1099" s="352"/>
      <c r="I1099" s="352"/>
      <c r="J1099" s="352"/>
      <c r="K1099" s="352"/>
      <c r="L1099" s="352"/>
      <c r="M1099" s="353"/>
    </row>
    <row r="1100" spans="1:13" ht="11.25" customHeight="1" x14ac:dyDescent="0.15">
      <c r="A1100" s="102" t="s">
        <v>730</v>
      </c>
      <c r="B1100" s="350" t="s">
        <v>1181</v>
      </c>
      <c r="C1100" s="352"/>
      <c r="D1100" s="352"/>
      <c r="E1100" s="352"/>
      <c r="F1100" s="352"/>
      <c r="G1100" s="352"/>
      <c r="H1100" s="352"/>
      <c r="I1100" s="352"/>
      <c r="J1100" s="352"/>
      <c r="K1100" s="352"/>
      <c r="L1100" s="352"/>
      <c r="M1100" s="353"/>
    </row>
    <row r="1101" spans="1:13" ht="11.25" customHeight="1" x14ac:dyDescent="0.15">
      <c r="A1101" s="102" t="s">
        <v>731</v>
      </c>
      <c r="B1101" s="350" t="s">
        <v>1182</v>
      </c>
      <c r="C1101" s="352"/>
      <c r="D1101" s="352"/>
      <c r="E1101" s="352"/>
      <c r="F1101" s="352"/>
      <c r="G1101" s="352"/>
      <c r="H1101" s="352"/>
      <c r="I1101" s="352"/>
      <c r="J1101" s="352"/>
      <c r="K1101" s="352"/>
      <c r="L1101" s="352"/>
      <c r="M1101" s="353"/>
    </row>
    <row r="1102" spans="1:13" x14ac:dyDescent="0.15">
      <c r="B1102" s="114"/>
      <c r="C1102" s="114"/>
      <c r="D1102" s="115"/>
      <c r="E1102" s="114"/>
      <c r="F1102" s="114"/>
      <c r="G1102" s="116"/>
      <c r="H1102" s="114"/>
      <c r="I1102" s="114"/>
      <c r="J1102" s="116"/>
    </row>
  </sheetData>
  <sheetProtection algorithmName="SHA-512" hashValue="xdioLaCY3oSNXla0zaZBddetbxVQzjYkuVAIOG44a5zhOjFNQdBkgIkSbcpQs0Z/2Veh7oUVpM12vrYnaKlOZQ==" saltValue="mnJfk2J0K5N37qEYn+5v8Q==" spinCount="100000" sheet="1" objects="1" scenarios="1"/>
  <mergeCells count="738">
    <mergeCell ref="B1083:H1083"/>
    <mergeCell ref="J1083:M1083"/>
    <mergeCell ref="B1099:M1099"/>
    <mergeCell ref="B1100:M1100"/>
    <mergeCell ref="B1101:M1101"/>
    <mergeCell ref="C1081:D1081"/>
    <mergeCell ref="E1081:G1081"/>
    <mergeCell ref="J1081:K1081"/>
    <mergeCell ref="L1081:M1081"/>
    <mergeCell ref="B1082:D1082"/>
    <mergeCell ref="E1082:J1082"/>
    <mergeCell ref="K1082:M1082"/>
    <mergeCell ref="B1060:H1060"/>
    <mergeCell ref="J1060:M1060"/>
    <mergeCell ref="B1075:M1075"/>
    <mergeCell ref="B1076:M1076"/>
    <mergeCell ref="B1077:M1077"/>
    <mergeCell ref="C1080:D1080"/>
    <mergeCell ref="F1080:H1080"/>
    <mergeCell ref="J1080:M1080"/>
    <mergeCell ref="C1058:D1058"/>
    <mergeCell ref="E1058:G1058"/>
    <mergeCell ref="J1058:K1058"/>
    <mergeCell ref="L1058:M1058"/>
    <mergeCell ref="B1059:D1059"/>
    <mergeCell ref="E1059:J1059"/>
    <mergeCell ref="K1059:M1059"/>
    <mergeCell ref="B1037:H1037"/>
    <mergeCell ref="J1037:M1037"/>
    <mergeCell ref="B1052:M1052"/>
    <mergeCell ref="B1053:M1053"/>
    <mergeCell ref="B1054:M1054"/>
    <mergeCell ref="C1057:D1057"/>
    <mergeCell ref="F1057:H1057"/>
    <mergeCell ref="J1057:M1057"/>
    <mergeCell ref="C1035:D1035"/>
    <mergeCell ref="E1035:G1035"/>
    <mergeCell ref="J1035:K1035"/>
    <mergeCell ref="L1035:M1035"/>
    <mergeCell ref="B1036:D1036"/>
    <mergeCell ref="E1036:J1036"/>
    <mergeCell ref="K1036:M1036"/>
    <mergeCell ref="B1014:H1014"/>
    <mergeCell ref="J1014:M1014"/>
    <mergeCell ref="B1029:M1029"/>
    <mergeCell ref="B1030:M1030"/>
    <mergeCell ref="B1031:M1031"/>
    <mergeCell ref="C1034:D1034"/>
    <mergeCell ref="F1034:H1034"/>
    <mergeCell ref="J1034:M1034"/>
    <mergeCell ref="C1012:D1012"/>
    <mergeCell ref="E1012:G1012"/>
    <mergeCell ref="J1012:K1012"/>
    <mergeCell ref="L1012:M1012"/>
    <mergeCell ref="B1013:D1013"/>
    <mergeCell ref="E1013:J1013"/>
    <mergeCell ref="K1013:M1013"/>
    <mergeCell ref="B991:H991"/>
    <mergeCell ref="J991:M991"/>
    <mergeCell ref="B1006:M1006"/>
    <mergeCell ref="B1007:M1007"/>
    <mergeCell ref="B1008:M1008"/>
    <mergeCell ref="C1011:D1011"/>
    <mergeCell ref="F1011:H1011"/>
    <mergeCell ref="J1011:M1011"/>
    <mergeCell ref="C989:D989"/>
    <mergeCell ref="E989:G989"/>
    <mergeCell ref="J989:K989"/>
    <mergeCell ref="L989:M989"/>
    <mergeCell ref="B990:D990"/>
    <mergeCell ref="E990:J990"/>
    <mergeCell ref="K990:M990"/>
    <mergeCell ref="B950:H950"/>
    <mergeCell ref="J950:M950"/>
    <mergeCell ref="B983:M983"/>
    <mergeCell ref="B984:M984"/>
    <mergeCell ref="B985:M985"/>
    <mergeCell ref="C988:D988"/>
    <mergeCell ref="F988:H988"/>
    <mergeCell ref="J988:M988"/>
    <mergeCell ref="C948:D948"/>
    <mergeCell ref="E948:G948"/>
    <mergeCell ref="J948:K948"/>
    <mergeCell ref="L948:M948"/>
    <mergeCell ref="B949:D949"/>
    <mergeCell ref="E949:J949"/>
    <mergeCell ref="K949:M949"/>
    <mergeCell ref="B927:H927"/>
    <mergeCell ref="J927:M927"/>
    <mergeCell ref="B942:M942"/>
    <mergeCell ref="B943:M943"/>
    <mergeCell ref="B944:M944"/>
    <mergeCell ref="C947:D947"/>
    <mergeCell ref="F947:H947"/>
    <mergeCell ref="J947:M947"/>
    <mergeCell ref="C925:D925"/>
    <mergeCell ref="E925:G925"/>
    <mergeCell ref="J925:K925"/>
    <mergeCell ref="L925:M925"/>
    <mergeCell ref="B926:D926"/>
    <mergeCell ref="E926:J926"/>
    <mergeCell ref="K926:M926"/>
    <mergeCell ref="B904:H904"/>
    <mergeCell ref="J904:M904"/>
    <mergeCell ref="B919:M919"/>
    <mergeCell ref="B920:M920"/>
    <mergeCell ref="B921:M921"/>
    <mergeCell ref="C924:D924"/>
    <mergeCell ref="F924:H924"/>
    <mergeCell ref="J924:M924"/>
    <mergeCell ref="C902:D902"/>
    <mergeCell ref="E902:G902"/>
    <mergeCell ref="J902:K902"/>
    <mergeCell ref="L902:M902"/>
    <mergeCell ref="B903:D903"/>
    <mergeCell ref="E903:J903"/>
    <mergeCell ref="K903:M903"/>
    <mergeCell ref="B881:H881"/>
    <mergeCell ref="J881:M881"/>
    <mergeCell ref="B896:M896"/>
    <mergeCell ref="B897:M897"/>
    <mergeCell ref="B898:M898"/>
    <mergeCell ref="C901:D901"/>
    <mergeCell ref="F901:H901"/>
    <mergeCell ref="J901:M901"/>
    <mergeCell ref="C879:D879"/>
    <mergeCell ref="E879:G879"/>
    <mergeCell ref="J879:K879"/>
    <mergeCell ref="L879:M879"/>
    <mergeCell ref="B880:D880"/>
    <mergeCell ref="E880:J880"/>
    <mergeCell ref="K880:M880"/>
    <mergeCell ref="B858:H858"/>
    <mergeCell ref="J858:M858"/>
    <mergeCell ref="B873:M873"/>
    <mergeCell ref="B874:M874"/>
    <mergeCell ref="B875:M875"/>
    <mergeCell ref="C878:D878"/>
    <mergeCell ref="F878:H878"/>
    <mergeCell ref="J878:M878"/>
    <mergeCell ref="C856:D856"/>
    <mergeCell ref="E856:G856"/>
    <mergeCell ref="J856:K856"/>
    <mergeCell ref="L856:M856"/>
    <mergeCell ref="B857:D857"/>
    <mergeCell ref="E857:J857"/>
    <mergeCell ref="K857:M857"/>
    <mergeCell ref="B835:H835"/>
    <mergeCell ref="J835:M835"/>
    <mergeCell ref="B850:M850"/>
    <mergeCell ref="B851:M851"/>
    <mergeCell ref="B852:M852"/>
    <mergeCell ref="C855:D855"/>
    <mergeCell ref="F855:H855"/>
    <mergeCell ref="J855:M855"/>
    <mergeCell ref="C833:D833"/>
    <mergeCell ref="E833:G833"/>
    <mergeCell ref="J833:K833"/>
    <mergeCell ref="L833:M833"/>
    <mergeCell ref="B834:D834"/>
    <mergeCell ref="E834:J834"/>
    <mergeCell ref="K834:M834"/>
    <mergeCell ref="B812:H812"/>
    <mergeCell ref="J812:M812"/>
    <mergeCell ref="B827:M827"/>
    <mergeCell ref="B828:M828"/>
    <mergeCell ref="B829:M829"/>
    <mergeCell ref="C832:D832"/>
    <mergeCell ref="F832:H832"/>
    <mergeCell ref="J832:M832"/>
    <mergeCell ref="C810:D810"/>
    <mergeCell ref="E810:G810"/>
    <mergeCell ref="J810:K810"/>
    <mergeCell ref="L810:M810"/>
    <mergeCell ref="B811:D811"/>
    <mergeCell ref="E811:J811"/>
    <mergeCell ref="K811:M811"/>
    <mergeCell ref="B789:H789"/>
    <mergeCell ref="J789:M789"/>
    <mergeCell ref="B804:M804"/>
    <mergeCell ref="B805:M805"/>
    <mergeCell ref="B806:M806"/>
    <mergeCell ref="C809:D809"/>
    <mergeCell ref="F809:H809"/>
    <mergeCell ref="J809:M809"/>
    <mergeCell ref="C787:D787"/>
    <mergeCell ref="E787:G787"/>
    <mergeCell ref="J787:K787"/>
    <mergeCell ref="L787:M787"/>
    <mergeCell ref="B788:D788"/>
    <mergeCell ref="E788:J788"/>
    <mergeCell ref="K788:M788"/>
    <mergeCell ref="B766:H766"/>
    <mergeCell ref="J766:M766"/>
    <mergeCell ref="B781:M781"/>
    <mergeCell ref="B782:M782"/>
    <mergeCell ref="B783:M783"/>
    <mergeCell ref="C786:D786"/>
    <mergeCell ref="F786:H786"/>
    <mergeCell ref="J786:M786"/>
    <mergeCell ref="C764:D764"/>
    <mergeCell ref="E764:G764"/>
    <mergeCell ref="J764:K764"/>
    <mergeCell ref="L764:M764"/>
    <mergeCell ref="B765:D765"/>
    <mergeCell ref="E765:J765"/>
    <mergeCell ref="K765:M765"/>
    <mergeCell ref="B743:H743"/>
    <mergeCell ref="J743:M743"/>
    <mergeCell ref="B758:M758"/>
    <mergeCell ref="B759:M759"/>
    <mergeCell ref="B760:M760"/>
    <mergeCell ref="C763:D763"/>
    <mergeCell ref="F763:H763"/>
    <mergeCell ref="J763:M763"/>
    <mergeCell ref="C741:D741"/>
    <mergeCell ref="E741:G741"/>
    <mergeCell ref="J741:K741"/>
    <mergeCell ref="L741:M741"/>
    <mergeCell ref="B742:D742"/>
    <mergeCell ref="E742:J742"/>
    <mergeCell ref="K742:M742"/>
    <mergeCell ref="B720:H720"/>
    <mergeCell ref="J720:M720"/>
    <mergeCell ref="B735:M735"/>
    <mergeCell ref="B736:M736"/>
    <mergeCell ref="B737:M737"/>
    <mergeCell ref="C740:D740"/>
    <mergeCell ref="F740:H740"/>
    <mergeCell ref="J740:M740"/>
    <mergeCell ref="C718:D718"/>
    <mergeCell ref="E718:G718"/>
    <mergeCell ref="J718:K718"/>
    <mergeCell ref="L718:M718"/>
    <mergeCell ref="B719:D719"/>
    <mergeCell ref="E719:J719"/>
    <mergeCell ref="K719:M719"/>
    <mergeCell ref="B697:H697"/>
    <mergeCell ref="J697:M697"/>
    <mergeCell ref="B712:M712"/>
    <mergeCell ref="B713:M713"/>
    <mergeCell ref="B714:M714"/>
    <mergeCell ref="C717:D717"/>
    <mergeCell ref="F717:H717"/>
    <mergeCell ref="J717:M717"/>
    <mergeCell ref="C695:D695"/>
    <mergeCell ref="E695:G695"/>
    <mergeCell ref="J695:K695"/>
    <mergeCell ref="L695:M695"/>
    <mergeCell ref="B696:D696"/>
    <mergeCell ref="E696:J696"/>
    <mergeCell ref="K696:M696"/>
    <mergeCell ref="B674:H674"/>
    <mergeCell ref="J674:M674"/>
    <mergeCell ref="B689:M689"/>
    <mergeCell ref="B690:M690"/>
    <mergeCell ref="B691:M691"/>
    <mergeCell ref="C694:D694"/>
    <mergeCell ref="F694:H694"/>
    <mergeCell ref="J694:M694"/>
    <mergeCell ref="C672:D672"/>
    <mergeCell ref="E672:G672"/>
    <mergeCell ref="J672:K672"/>
    <mergeCell ref="L672:M672"/>
    <mergeCell ref="B673:D673"/>
    <mergeCell ref="E673:J673"/>
    <mergeCell ref="K673:M673"/>
    <mergeCell ref="B651:H651"/>
    <mergeCell ref="J651:M651"/>
    <mergeCell ref="B666:M666"/>
    <mergeCell ref="B667:M667"/>
    <mergeCell ref="B668:M668"/>
    <mergeCell ref="C671:D671"/>
    <mergeCell ref="F671:H671"/>
    <mergeCell ref="J671:M671"/>
    <mergeCell ref="C649:D649"/>
    <mergeCell ref="E649:G649"/>
    <mergeCell ref="J649:K649"/>
    <mergeCell ref="L649:M649"/>
    <mergeCell ref="B650:D650"/>
    <mergeCell ref="E650:J650"/>
    <mergeCell ref="K650:M650"/>
    <mergeCell ref="B628:H628"/>
    <mergeCell ref="J628:M628"/>
    <mergeCell ref="B643:M643"/>
    <mergeCell ref="B644:M644"/>
    <mergeCell ref="B645:M645"/>
    <mergeCell ref="C648:D648"/>
    <mergeCell ref="F648:H648"/>
    <mergeCell ref="J648:M648"/>
    <mergeCell ref="C626:D626"/>
    <mergeCell ref="E626:G626"/>
    <mergeCell ref="J626:K626"/>
    <mergeCell ref="L626:M626"/>
    <mergeCell ref="B627:D627"/>
    <mergeCell ref="E627:J627"/>
    <mergeCell ref="K627:M627"/>
    <mergeCell ref="B605:H605"/>
    <mergeCell ref="J605:M605"/>
    <mergeCell ref="B620:M620"/>
    <mergeCell ref="B621:M621"/>
    <mergeCell ref="B622:M622"/>
    <mergeCell ref="C625:D625"/>
    <mergeCell ref="F625:H625"/>
    <mergeCell ref="J625:M625"/>
    <mergeCell ref="C603:D603"/>
    <mergeCell ref="E603:G603"/>
    <mergeCell ref="J603:K603"/>
    <mergeCell ref="L603:M603"/>
    <mergeCell ref="B604:D604"/>
    <mergeCell ref="E604:J604"/>
    <mergeCell ref="K604:M604"/>
    <mergeCell ref="B582:H582"/>
    <mergeCell ref="J582:M582"/>
    <mergeCell ref="B597:M597"/>
    <mergeCell ref="B598:M598"/>
    <mergeCell ref="B599:M599"/>
    <mergeCell ref="C602:D602"/>
    <mergeCell ref="F602:H602"/>
    <mergeCell ref="J602:M602"/>
    <mergeCell ref="C580:D580"/>
    <mergeCell ref="E580:G580"/>
    <mergeCell ref="J580:K580"/>
    <mergeCell ref="L580:M580"/>
    <mergeCell ref="B581:D581"/>
    <mergeCell ref="E581:J581"/>
    <mergeCell ref="K581:M581"/>
    <mergeCell ref="B560:H560"/>
    <mergeCell ref="J560:M560"/>
    <mergeCell ref="B574:M574"/>
    <mergeCell ref="B575:M575"/>
    <mergeCell ref="B576:M576"/>
    <mergeCell ref="C579:D579"/>
    <mergeCell ref="F579:H579"/>
    <mergeCell ref="J579:M579"/>
    <mergeCell ref="C558:D558"/>
    <mergeCell ref="E558:G558"/>
    <mergeCell ref="J558:K558"/>
    <mergeCell ref="L558:M558"/>
    <mergeCell ref="B559:D559"/>
    <mergeCell ref="E559:J559"/>
    <mergeCell ref="K559:M559"/>
    <mergeCell ref="B538:H538"/>
    <mergeCell ref="J538:M538"/>
    <mergeCell ref="B552:M552"/>
    <mergeCell ref="B553:M553"/>
    <mergeCell ref="B554:M554"/>
    <mergeCell ref="C557:D557"/>
    <mergeCell ref="F557:H557"/>
    <mergeCell ref="J557:M557"/>
    <mergeCell ref="C536:D536"/>
    <mergeCell ref="E536:G536"/>
    <mergeCell ref="J536:K536"/>
    <mergeCell ref="L536:M536"/>
    <mergeCell ref="B537:D537"/>
    <mergeCell ref="E537:J537"/>
    <mergeCell ref="K537:M537"/>
    <mergeCell ref="B516:H516"/>
    <mergeCell ref="J516:M516"/>
    <mergeCell ref="B530:M530"/>
    <mergeCell ref="B531:M531"/>
    <mergeCell ref="B532:M532"/>
    <mergeCell ref="C535:D535"/>
    <mergeCell ref="F535:H535"/>
    <mergeCell ref="J535:M535"/>
    <mergeCell ref="C514:D514"/>
    <mergeCell ref="E514:G514"/>
    <mergeCell ref="J514:K514"/>
    <mergeCell ref="L514:M514"/>
    <mergeCell ref="B515:D515"/>
    <mergeCell ref="E515:J515"/>
    <mergeCell ref="K515:M515"/>
    <mergeCell ref="B494:H494"/>
    <mergeCell ref="J494:M494"/>
    <mergeCell ref="B508:M508"/>
    <mergeCell ref="B509:M509"/>
    <mergeCell ref="B510:M510"/>
    <mergeCell ref="C513:D513"/>
    <mergeCell ref="F513:H513"/>
    <mergeCell ref="J513:M513"/>
    <mergeCell ref="C492:D492"/>
    <mergeCell ref="E492:G492"/>
    <mergeCell ref="J492:K492"/>
    <mergeCell ref="L492:M492"/>
    <mergeCell ref="B493:D493"/>
    <mergeCell ref="E493:J493"/>
    <mergeCell ref="K493:M493"/>
    <mergeCell ref="B472:H472"/>
    <mergeCell ref="J472:M472"/>
    <mergeCell ref="B486:M486"/>
    <mergeCell ref="B487:M487"/>
    <mergeCell ref="B488:M488"/>
    <mergeCell ref="C491:D491"/>
    <mergeCell ref="F491:H491"/>
    <mergeCell ref="J491:M491"/>
    <mergeCell ref="C470:D470"/>
    <mergeCell ref="E470:G470"/>
    <mergeCell ref="J470:K470"/>
    <mergeCell ref="L470:M470"/>
    <mergeCell ref="B471:D471"/>
    <mergeCell ref="E471:J471"/>
    <mergeCell ref="K471:M471"/>
    <mergeCell ref="B450:H450"/>
    <mergeCell ref="J450:M450"/>
    <mergeCell ref="B464:M464"/>
    <mergeCell ref="B465:M465"/>
    <mergeCell ref="B466:M466"/>
    <mergeCell ref="C469:D469"/>
    <mergeCell ref="F469:H469"/>
    <mergeCell ref="J469:M469"/>
    <mergeCell ref="C448:D448"/>
    <mergeCell ref="E448:G448"/>
    <mergeCell ref="J448:K448"/>
    <mergeCell ref="L448:M448"/>
    <mergeCell ref="B449:D449"/>
    <mergeCell ref="E449:J449"/>
    <mergeCell ref="K449:M449"/>
    <mergeCell ref="B428:H428"/>
    <mergeCell ref="J428:M428"/>
    <mergeCell ref="B442:M442"/>
    <mergeCell ref="B443:M443"/>
    <mergeCell ref="B444:M444"/>
    <mergeCell ref="C447:D447"/>
    <mergeCell ref="F447:H447"/>
    <mergeCell ref="J447:M447"/>
    <mergeCell ref="C426:D426"/>
    <mergeCell ref="E426:G426"/>
    <mergeCell ref="J426:K426"/>
    <mergeCell ref="L426:M426"/>
    <mergeCell ref="B427:D427"/>
    <mergeCell ref="E427:J427"/>
    <mergeCell ref="K427:M427"/>
    <mergeCell ref="B407:H407"/>
    <mergeCell ref="J407:M407"/>
    <mergeCell ref="B420:M420"/>
    <mergeCell ref="B421:M421"/>
    <mergeCell ref="B422:M422"/>
    <mergeCell ref="C425:D425"/>
    <mergeCell ref="F425:H425"/>
    <mergeCell ref="J425:M425"/>
    <mergeCell ref="C405:D405"/>
    <mergeCell ref="E405:G405"/>
    <mergeCell ref="J405:K405"/>
    <mergeCell ref="L405:M405"/>
    <mergeCell ref="B406:D406"/>
    <mergeCell ref="E406:J406"/>
    <mergeCell ref="K406:M406"/>
    <mergeCell ref="B386:H386"/>
    <mergeCell ref="J386:M386"/>
    <mergeCell ref="B399:M399"/>
    <mergeCell ref="B400:M400"/>
    <mergeCell ref="B401:M401"/>
    <mergeCell ref="C404:D404"/>
    <mergeCell ref="F404:H404"/>
    <mergeCell ref="J404:M404"/>
    <mergeCell ref="C384:D384"/>
    <mergeCell ref="E384:G384"/>
    <mergeCell ref="J384:K384"/>
    <mergeCell ref="L384:M384"/>
    <mergeCell ref="B385:D385"/>
    <mergeCell ref="E385:J385"/>
    <mergeCell ref="K385:M385"/>
    <mergeCell ref="B365:H365"/>
    <mergeCell ref="J365:M365"/>
    <mergeCell ref="B378:M378"/>
    <mergeCell ref="B379:M379"/>
    <mergeCell ref="B380:M380"/>
    <mergeCell ref="C383:D383"/>
    <mergeCell ref="F383:H383"/>
    <mergeCell ref="J383:M383"/>
    <mergeCell ref="C363:D363"/>
    <mergeCell ref="E363:G363"/>
    <mergeCell ref="J363:K363"/>
    <mergeCell ref="L363:M363"/>
    <mergeCell ref="B364:D364"/>
    <mergeCell ref="E364:J364"/>
    <mergeCell ref="K364:M364"/>
    <mergeCell ref="B344:H344"/>
    <mergeCell ref="J344:M344"/>
    <mergeCell ref="B357:M357"/>
    <mergeCell ref="B358:M358"/>
    <mergeCell ref="B359:M359"/>
    <mergeCell ref="C362:D362"/>
    <mergeCell ref="F362:H362"/>
    <mergeCell ref="J362:M362"/>
    <mergeCell ref="C342:D342"/>
    <mergeCell ref="E342:G342"/>
    <mergeCell ref="J342:K342"/>
    <mergeCell ref="L342:M342"/>
    <mergeCell ref="B343:D343"/>
    <mergeCell ref="E343:J343"/>
    <mergeCell ref="K343:M343"/>
    <mergeCell ref="B323:H323"/>
    <mergeCell ref="J323:M323"/>
    <mergeCell ref="B336:M336"/>
    <mergeCell ref="B337:M337"/>
    <mergeCell ref="B338:M338"/>
    <mergeCell ref="C341:D341"/>
    <mergeCell ref="F341:H341"/>
    <mergeCell ref="J341:M341"/>
    <mergeCell ref="C321:D321"/>
    <mergeCell ref="E321:G321"/>
    <mergeCell ref="J321:K321"/>
    <mergeCell ref="L321:M321"/>
    <mergeCell ref="B322:D322"/>
    <mergeCell ref="E322:J322"/>
    <mergeCell ref="K322:M322"/>
    <mergeCell ref="B302:H302"/>
    <mergeCell ref="J302:M302"/>
    <mergeCell ref="B315:M315"/>
    <mergeCell ref="B316:M316"/>
    <mergeCell ref="B317:M317"/>
    <mergeCell ref="C320:D320"/>
    <mergeCell ref="F320:H320"/>
    <mergeCell ref="J320:M320"/>
    <mergeCell ref="C300:D300"/>
    <mergeCell ref="E300:G300"/>
    <mergeCell ref="J300:K300"/>
    <mergeCell ref="L300:M300"/>
    <mergeCell ref="B301:D301"/>
    <mergeCell ref="E301:J301"/>
    <mergeCell ref="K301:M301"/>
    <mergeCell ref="B281:H281"/>
    <mergeCell ref="J281:M281"/>
    <mergeCell ref="B294:M294"/>
    <mergeCell ref="B295:M295"/>
    <mergeCell ref="B296:M296"/>
    <mergeCell ref="C299:D299"/>
    <mergeCell ref="F299:H299"/>
    <mergeCell ref="J299:M299"/>
    <mergeCell ref="C279:D279"/>
    <mergeCell ref="E279:G279"/>
    <mergeCell ref="J279:K279"/>
    <mergeCell ref="L279:M279"/>
    <mergeCell ref="B280:D280"/>
    <mergeCell ref="E280:J280"/>
    <mergeCell ref="K280:M280"/>
    <mergeCell ref="B260:H260"/>
    <mergeCell ref="J260:M260"/>
    <mergeCell ref="B273:M273"/>
    <mergeCell ref="B274:M274"/>
    <mergeCell ref="B275:M275"/>
    <mergeCell ref="C278:D278"/>
    <mergeCell ref="F278:H278"/>
    <mergeCell ref="J278:M278"/>
    <mergeCell ref="C258:D258"/>
    <mergeCell ref="E258:G258"/>
    <mergeCell ref="J258:K258"/>
    <mergeCell ref="L258:M258"/>
    <mergeCell ref="B259:D259"/>
    <mergeCell ref="E259:J259"/>
    <mergeCell ref="K259:M259"/>
    <mergeCell ref="B239:H239"/>
    <mergeCell ref="J239:M239"/>
    <mergeCell ref="B252:M252"/>
    <mergeCell ref="B253:M253"/>
    <mergeCell ref="C257:D257"/>
    <mergeCell ref="F257:H257"/>
    <mergeCell ref="J257:M257"/>
    <mergeCell ref="C237:D237"/>
    <mergeCell ref="E237:G237"/>
    <mergeCell ref="J237:K237"/>
    <mergeCell ref="L237:M237"/>
    <mergeCell ref="B238:D238"/>
    <mergeCell ref="E238:J238"/>
    <mergeCell ref="K238:M238"/>
    <mergeCell ref="B216:H216"/>
    <mergeCell ref="J216:M216"/>
    <mergeCell ref="B231:M231"/>
    <mergeCell ref="B232:M232"/>
    <mergeCell ref="B233:M233"/>
    <mergeCell ref="C236:D236"/>
    <mergeCell ref="F236:H236"/>
    <mergeCell ref="J236:M236"/>
    <mergeCell ref="C214:D214"/>
    <mergeCell ref="E214:G214"/>
    <mergeCell ref="J214:K214"/>
    <mergeCell ref="L214:M214"/>
    <mergeCell ref="B215:D215"/>
    <mergeCell ref="E215:J215"/>
    <mergeCell ref="K215:M215"/>
    <mergeCell ref="B194:H194"/>
    <mergeCell ref="J194:M194"/>
    <mergeCell ref="B209:M209"/>
    <mergeCell ref="B210:M210"/>
    <mergeCell ref="B211:M211"/>
    <mergeCell ref="C213:D213"/>
    <mergeCell ref="F213:H213"/>
    <mergeCell ref="J213:M213"/>
    <mergeCell ref="C192:D192"/>
    <mergeCell ref="E192:G192"/>
    <mergeCell ref="J192:K192"/>
    <mergeCell ref="L192:M192"/>
    <mergeCell ref="B193:D193"/>
    <mergeCell ref="E193:J193"/>
    <mergeCell ref="K193:M193"/>
    <mergeCell ref="B173:H173"/>
    <mergeCell ref="J173:M173"/>
    <mergeCell ref="B186:M186"/>
    <mergeCell ref="B187:M187"/>
    <mergeCell ref="B188:M188"/>
    <mergeCell ref="C191:D191"/>
    <mergeCell ref="F191:H191"/>
    <mergeCell ref="J191:M191"/>
    <mergeCell ref="C171:D171"/>
    <mergeCell ref="E171:G171"/>
    <mergeCell ref="J171:K171"/>
    <mergeCell ref="L171:M171"/>
    <mergeCell ref="B172:D172"/>
    <mergeCell ref="E172:J172"/>
    <mergeCell ref="K172:M172"/>
    <mergeCell ref="B152:H152"/>
    <mergeCell ref="J152:M152"/>
    <mergeCell ref="B165:M165"/>
    <mergeCell ref="B166:M166"/>
    <mergeCell ref="B167:M167"/>
    <mergeCell ref="C170:D170"/>
    <mergeCell ref="F170:H170"/>
    <mergeCell ref="J170:M170"/>
    <mergeCell ref="C150:D150"/>
    <mergeCell ref="E150:G150"/>
    <mergeCell ref="J150:K150"/>
    <mergeCell ref="L150:M150"/>
    <mergeCell ref="B151:D151"/>
    <mergeCell ref="E151:J151"/>
    <mergeCell ref="K151:M151"/>
    <mergeCell ref="B131:H131"/>
    <mergeCell ref="J131:M131"/>
    <mergeCell ref="B144:M144"/>
    <mergeCell ref="B145:M145"/>
    <mergeCell ref="B146:M146"/>
    <mergeCell ref="C149:D149"/>
    <mergeCell ref="F149:H149"/>
    <mergeCell ref="J149:M149"/>
    <mergeCell ref="C129:D129"/>
    <mergeCell ref="E129:G129"/>
    <mergeCell ref="J129:K129"/>
    <mergeCell ref="L129:M129"/>
    <mergeCell ref="B130:D130"/>
    <mergeCell ref="E130:J130"/>
    <mergeCell ref="K130:M130"/>
    <mergeCell ref="B110:H110"/>
    <mergeCell ref="J110:M110"/>
    <mergeCell ref="B123:M123"/>
    <mergeCell ref="B124:M124"/>
    <mergeCell ref="B125:M125"/>
    <mergeCell ref="C128:D128"/>
    <mergeCell ref="F128:H128"/>
    <mergeCell ref="J128:M128"/>
    <mergeCell ref="C108:D108"/>
    <mergeCell ref="E108:G108"/>
    <mergeCell ref="J108:K108"/>
    <mergeCell ref="L108:M108"/>
    <mergeCell ref="B109:D109"/>
    <mergeCell ref="E109:J109"/>
    <mergeCell ref="K109:M109"/>
    <mergeCell ref="B89:H89"/>
    <mergeCell ref="J89:M89"/>
    <mergeCell ref="B102:M102"/>
    <mergeCell ref="B103:M103"/>
    <mergeCell ref="B104:M104"/>
    <mergeCell ref="C107:D107"/>
    <mergeCell ref="F107:H107"/>
    <mergeCell ref="J107:M107"/>
    <mergeCell ref="C87:D87"/>
    <mergeCell ref="E87:G87"/>
    <mergeCell ref="J87:K87"/>
    <mergeCell ref="L87:M87"/>
    <mergeCell ref="B88:D88"/>
    <mergeCell ref="E88:J88"/>
    <mergeCell ref="K88:M88"/>
    <mergeCell ref="B68:H68"/>
    <mergeCell ref="J68:M68"/>
    <mergeCell ref="B81:M81"/>
    <mergeCell ref="B82:M82"/>
    <mergeCell ref="B83:M83"/>
    <mergeCell ref="C86:D86"/>
    <mergeCell ref="F86:H86"/>
    <mergeCell ref="J86:M86"/>
    <mergeCell ref="C66:D66"/>
    <mergeCell ref="E66:G66"/>
    <mergeCell ref="J66:K66"/>
    <mergeCell ref="L66:M66"/>
    <mergeCell ref="B67:D67"/>
    <mergeCell ref="E67:J67"/>
    <mergeCell ref="K67:M67"/>
    <mergeCell ref="B47:H47"/>
    <mergeCell ref="J47:M47"/>
    <mergeCell ref="B60:M60"/>
    <mergeCell ref="B61:M61"/>
    <mergeCell ref="B62:M62"/>
    <mergeCell ref="C65:D65"/>
    <mergeCell ref="F65:H65"/>
    <mergeCell ref="J65:M65"/>
    <mergeCell ref="C45:D45"/>
    <mergeCell ref="E45:G45"/>
    <mergeCell ref="J45:K45"/>
    <mergeCell ref="L45:M45"/>
    <mergeCell ref="B46:D46"/>
    <mergeCell ref="E46:J46"/>
    <mergeCell ref="K46:M46"/>
    <mergeCell ref="B39:M39"/>
    <mergeCell ref="B40:M40"/>
    <mergeCell ref="B41:M41"/>
    <mergeCell ref="C44:D44"/>
    <mergeCell ref="F44:H44"/>
    <mergeCell ref="J44:M44"/>
    <mergeCell ref="B25:D25"/>
    <mergeCell ref="E25:J25"/>
    <mergeCell ref="K25:M25"/>
    <mergeCell ref="B26:H26"/>
    <mergeCell ref="J26:M26"/>
    <mergeCell ref="B27:D27"/>
    <mergeCell ref="E27:G27"/>
    <mergeCell ref="H27:J27"/>
    <mergeCell ref="K27:M27"/>
    <mergeCell ref="B19:M19"/>
    <mergeCell ref="B20:M20"/>
    <mergeCell ref="C23:D23"/>
    <mergeCell ref="F23:H23"/>
    <mergeCell ref="J23:M23"/>
    <mergeCell ref="C24:D24"/>
    <mergeCell ref="E24:G24"/>
    <mergeCell ref="J24:K24"/>
    <mergeCell ref="L24:M24"/>
    <mergeCell ref="B4:D4"/>
    <mergeCell ref="E4:J4"/>
    <mergeCell ref="K4:M4"/>
    <mergeCell ref="B5:H5"/>
    <mergeCell ref="J5:M5"/>
    <mergeCell ref="B18:M18"/>
    <mergeCell ref="C2:D2"/>
    <mergeCell ref="F2:H2"/>
    <mergeCell ref="J2:M2"/>
    <mergeCell ref="C3:D3"/>
    <mergeCell ref="E3:G3"/>
    <mergeCell ref="J3:K3"/>
    <mergeCell ref="L3:M3"/>
  </mergeCells>
  <phoneticPr fontId="2"/>
  <hyperlinks>
    <hyperlink ref="E215" r:id="rId1" xr:uid="{8F03304F-101F-4EE5-9088-63824368CCCB}"/>
    <hyperlink ref="E406" r:id="rId2" xr:uid="{CC11420C-BFE4-43C4-9B3B-B527C6ED09D0}"/>
    <hyperlink ref="E537" r:id="rId3" xr:uid="{5037DD30-3908-4A03-8136-E518019F9887}"/>
    <hyperlink ref="E581" r:id="rId4" xr:uid="{9A19504B-37DA-428B-93EB-A614379BD0FE}"/>
    <hyperlink ref="E604" r:id="rId5" xr:uid="{CD4B53C9-E26F-442C-894D-A6AE9166125E}"/>
    <hyperlink ref="E696" r:id="rId6" xr:uid="{1967F6E9-7394-4EB1-A367-02B7B77E9CF1}"/>
    <hyperlink ref="E811" r:id="rId7" xr:uid="{6BFE08C5-9437-4A6A-BCE2-8A80292AC465}"/>
    <hyperlink ref="E193" r:id="rId8" xr:uid="{DB40EBB6-4FE9-4B9B-B1F8-418D1BAAA361}"/>
  </hyperlinks>
  <pageMargins left="0.70866141732283472" right="0.51181102362204722" top="0.74803149606299213" bottom="0.74803149606299213" header="0.31496062992125984" footer="0.31496062992125984"/>
  <pageSetup paperSize="9" orientation="portrait" r:id="rId9"/>
  <headerFooter>
    <oddFooter xml:space="preserve">&amp;R&amp;6&amp;A&amp;P / &amp;N </oddFooter>
  </headerFooter>
  <rowBreaks count="12" manualBreakCount="12">
    <brk id="85" max="16383" man="1"/>
    <brk id="169" max="16383" man="1"/>
    <brk id="256" max="16383" man="1"/>
    <brk id="340" max="16383" man="1"/>
    <brk id="403" max="16383" man="1"/>
    <brk id="490" max="16383" man="1"/>
    <brk id="578" max="16383" man="1"/>
    <brk id="784" max="16383" man="1"/>
    <brk id="877" max="16383" man="1"/>
    <brk id="946" max="16383" man="1"/>
    <brk id="1010" max="16383" man="1"/>
    <brk id="10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3F08-78A3-4059-B167-7C147BC68792}">
  <dimension ref="A1:M429"/>
  <sheetViews>
    <sheetView zoomScale="150" zoomScaleNormal="150" zoomScaleSheetLayoutView="100" workbookViewId="0"/>
  </sheetViews>
  <sheetFormatPr defaultColWidth="9" defaultRowHeight="9.6" x14ac:dyDescent="0.15"/>
  <cols>
    <col min="1" max="1" width="11.33203125" style="188" customWidth="1"/>
    <col min="2" max="13" width="6.6640625" style="188" customWidth="1"/>
    <col min="14" max="16384" width="9" style="188"/>
  </cols>
  <sheetData>
    <row r="1" spans="1:13" x14ac:dyDescent="0.15">
      <c r="B1" s="189"/>
      <c r="C1" s="189"/>
      <c r="D1" s="190"/>
      <c r="E1" s="189"/>
      <c r="F1" s="189"/>
      <c r="G1" s="191"/>
      <c r="H1" s="189"/>
      <c r="I1" s="189"/>
      <c r="J1" s="191"/>
    </row>
    <row r="2" spans="1:13" s="194" customFormat="1" ht="11.25" customHeight="1" x14ac:dyDescent="0.2">
      <c r="A2" s="192" t="s">
        <v>18</v>
      </c>
      <c r="B2" s="193" t="s">
        <v>708</v>
      </c>
      <c r="C2" s="385">
        <v>3010103001</v>
      </c>
      <c r="D2" s="386"/>
      <c r="E2" s="192" t="s">
        <v>709</v>
      </c>
      <c r="F2" s="359" t="s">
        <v>1183</v>
      </c>
      <c r="G2" s="360"/>
      <c r="H2" s="361"/>
      <c r="I2" s="192" t="s">
        <v>711</v>
      </c>
      <c r="J2" s="387" t="s">
        <v>344</v>
      </c>
      <c r="K2" s="388"/>
      <c r="L2" s="388"/>
      <c r="M2" s="389"/>
    </row>
    <row r="3" spans="1:13" s="100" customFormat="1" ht="11.25" customHeight="1" x14ac:dyDescent="0.2">
      <c r="A3" s="98" t="s">
        <v>712</v>
      </c>
      <c r="B3" s="99"/>
      <c r="C3" s="357"/>
      <c r="D3" s="358"/>
      <c r="E3" s="367"/>
      <c r="F3" s="368"/>
      <c r="G3" s="368"/>
      <c r="H3" s="98" t="s">
        <v>712</v>
      </c>
      <c r="I3" s="99"/>
      <c r="J3" s="357"/>
      <c r="K3" s="358"/>
      <c r="L3" s="365"/>
      <c r="M3" s="366"/>
    </row>
    <row r="4" spans="1:13" s="194" customFormat="1" ht="11.25" customHeight="1" x14ac:dyDescent="0.2">
      <c r="A4" s="195" t="s">
        <v>466</v>
      </c>
      <c r="B4" s="376" t="s">
        <v>716</v>
      </c>
      <c r="C4" s="377"/>
      <c r="D4" s="378"/>
      <c r="E4" s="379"/>
      <c r="F4" s="380"/>
      <c r="G4" s="380"/>
      <c r="H4" s="380"/>
      <c r="I4" s="380"/>
      <c r="J4" s="380"/>
      <c r="K4" s="376"/>
      <c r="L4" s="377"/>
      <c r="M4" s="378"/>
    </row>
    <row r="5" spans="1:13" s="197" customFormat="1" ht="11.25" customHeight="1" x14ac:dyDescent="0.15">
      <c r="A5" s="195" t="s">
        <v>713</v>
      </c>
      <c r="B5" s="381" t="s">
        <v>844</v>
      </c>
      <c r="C5" s="377"/>
      <c r="D5" s="377"/>
      <c r="E5" s="377"/>
      <c r="F5" s="377"/>
      <c r="G5" s="377"/>
      <c r="H5" s="377"/>
      <c r="I5" s="196" t="s">
        <v>715</v>
      </c>
      <c r="J5" s="381" t="s">
        <v>716</v>
      </c>
      <c r="K5" s="382"/>
      <c r="L5" s="382"/>
      <c r="M5" s="383"/>
    </row>
    <row r="6" spans="1:13" s="201" customFormat="1" ht="11.25" customHeight="1" x14ac:dyDescent="0.2">
      <c r="A6" s="195" t="s">
        <v>738</v>
      </c>
      <c r="B6" s="198"/>
      <c r="C6" s="103" t="s">
        <v>1184</v>
      </c>
      <c r="D6" s="103" t="s">
        <v>1185</v>
      </c>
      <c r="E6" s="103" t="s">
        <v>1186</v>
      </c>
      <c r="F6" s="103" t="s">
        <v>1186</v>
      </c>
      <c r="G6" s="198"/>
      <c r="H6" s="199"/>
      <c r="I6" s="198"/>
      <c r="J6" s="198"/>
      <c r="K6" s="200"/>
      <c r="L6" s="198"/>
      <c r="M6" s="198"/>
    </row>
    <row r="7" spans="1:13" s="201" customFormat="1" ht="11.25" customHeight="1" x14ac:dyDescent="0.2">
      <c r="A7" s="195" t="s">
        <v>1187</v>
      </c>
      <c r="B7" s="199" t="s">
        <v>721</v>
      </c>
      <c r="C7" s="199" t="s">
        <v>721</v>
      </c>
      <c r="D7" s="199" t="s">
        <v>721</v>
      </c>
      <c r="E7" s="199" t="s">
        <v>721</v>
      </c>
      <c r="F7" s="199" t="s">
        <v>721</v>
      </c>
      <c r="G7" s="198"/>
      <c r="H7" s="199"/>
      <c r="I7" s="198"/>
      <c r="J7" s="198"/>
      <c r="K7" s="200"/>
      <c r="L7" s="198"/>
      <c r="M7" s="198"/>
    </row>
    <row r="8" spans="1:13" s="201" customFormat="1" ht="11.25" customHeight="1" x14ac:dyDescent="0.2">
      <c r="A8" s="106" t="s">
        <v>1188</v>
      </c>
      <c r="B8" s="161">
        <v>850</v>
      </c>
      <c r="C8" s="161"/>
      <c r="D8" s="161"/>
      <c r="E8" s="161"/>
      <c r="F8" s="161"/>
      <c r="G8" s="202"/>
      <c r="H8" s="203"/>
      <c r="I8" s="202"/>
      <c r="J8" s="202"/>
      <c r="K8" s="204"/>
      <c r="L8" s="202"/>
      <c r="M8" s="202"/>
    </row>
    <row r="9" spans="1:13" s="201" customFormat="1" ht="11.25" customHeight="1" x14ac:dyDescent="0.2">
      <c r="A9" s="106" t="s">
        <v>1189</v>
      </c>
      <c r="B9" s="161">
        <v>800</v>
      </c>
      <c r="C9" s="161"/>
      <c r="D9" s="161"/>
      <c r="E9" s="161"/>
      <c r="F9" s="161"/>
      <c r="G9" s="202"/>
      <c r="H9" s="203"/>
      <c r="I9" s="202"/>
      <c r="J9" s="202"/>
      <c r="K9" s="205"/>
      <c r="L9" s="202"/>
      <c r="M9" s="202"/>
    </row>
    <row r="10" spans="1:13" s="201" customFormat="1" ht="11.25" customHeight="1" x14ac:dyDescent="0.2">
      <c r="A10" s="103" t="s">
        <v>1190</v>
      </c>
      <c r="B10" s="161"/>
      <c r="C10" s="161">
        <v>1600</v>
      </c>
      <c r="D10" s="161">
        <v>1300</v>
      </c>
      <c r="E10" s="161">
        <v>1700</v>
      </c>
      <c r="F10" s="161">
        <v>1700</v>
      </c>
      <c r="G10" s="202"/>
      <c r="H10" s="203"/>
      <c r="I10" s="202"/>
      <c r="J10" s="202"/>
      <c r="K10" s="205"/>
      <c r="L10" s="202"/>
      <c r="M10" s="202"/>
    </row>
    <row r="11" spans="1:13" s="201" customFormat="1" ht="11.25" customHeight="1" x14ac:dyDescent="0.2">
      <c r="A11" s="103" t="s">
        <v>1191</v>
      </c>
      <c r="B11" s="161"/>
      <c r="C11" s="161">
        <v>1950</v>
      </c>
      <c r="D11" s="161">
        <v>1600</v>
      </c>
      <c r="E11" s="161">
        <v>2000</v>
      </c>
      <c r="F11" s="161">
        <v>2000</v>
      </c>
      <c r="G11" s="202"/>
      <c r="H11" s="203"/>
      <c r="I11" s="202"/>
      <c r="J11" s="202"/>
      <c r="K11" s="205"/>
      <c r="L11" s="202"/>
      <c r="M11" s="202"/>
    </row>
    <row r="12" spans="1:13" s="201" customFormat="1" ht="11.25" customHeight="1" x14ac:dyDescent="0.2">
      <c r="A12" s="103" t="s">
        <v>1192</v>
      </c>
      <c r="B12" s="161"/>
      <c r="C12" s="161">
        <v>1900</v>
      </c>
      <c r="D12" s="161">
        <v>1950</v>
      </c>
      <c r="E12" s="161">
        <v>2250</v>
      </c>
      <c r="F12" s="161">
        <v>2250</v>
      </c>
      <c r="G12" s="202"/>
      <c r="H12" s="203"/>
      <c r="I12" s="202"/>
      <c r="J12" s="202"/>
      <c r="K12" s="205"/>
      <c r="L12" s="202"/>
      <c r="M12" s="202"/>
    </row>
    <row r="13" spans="1:13" s="201" customFormat="1" ht="11.25" customHeight="1" x14ac:dyDescent="0.2">
      <c r="A13" s="103" t="s">
        <v>1193</v>
      </c>
      <c r="B13" s="161"/>
      <c r="C13" s="161">
        <v>3000</v>
      </c>
      <c r="D13" s="161">
        <v>2500</v>
      </c>
      <c r="E13" s="161">
        <v>3150</v>
      </c>
      <c r="F13" s="161">
        <v>3150</v>
      </c>
      <c r="G13" s="202"/>
      <c r="H13" s="203"/>
      <c r="I13" s="202"/>
      <c r="J13" s="202"/>
      <c r="K13" s="205"/>
      <c r="L13" s="202"/>
      <c r="M13" s="202"/>
    </row>
    <row r="14" spans="1:13" s="201" customFormat="1" ht="11.25" customHeight="1" x14ac:dyDescent="0.2">
      <c r="A14" s="103" t="s">
        <v>1194</v>
      </c>
      <c r="B14" s="161"/>
      <c r="C14" s="161">
        <v>1800</v>
      </c>
      <c r="D14" s="161">
        <v>1450</v>
      </c>
      <c r="E14" s="161">
        <v>1700</v>
      </c>
      <c r="F14" s="161">
        <v>1700</v>
      </c>
      <c r="G14" s="202"/>
      <c r="H14" s="203"/>
      <c r="I14" s="202"/>
      <c r="J14" s="202"/>
      <c r="K14" s="205"/>
      <c r="L14" s="202"/>
      <c r="M14" s="202"/>
    </row>
    <row r="15" spans="1:13" s="201" customFormat="1" ht="11.25" customHeight="1" x14ac:dyDescent="0.2">
      <c r="A15" s="103" t="s">
        <v>1195</v>
      </c>
      <c r="B15" s="161"/>
      <c r="C15" s="161">
        <v>2150</v>
      </c>
      <c r="D15" s="161">
        <v>2200</v>
      </c>
      <c r="E15" s="161">
        <v>2050</v>
      </c>
      <c r="F15" s="161">
        <v>2000</v>
      </c>
      <c r="G15" s="202"/>
      <c r="H15" s="203"/>
      <c r="I15" s="202"/>
      <c r="J15" s="202"/>
      <c r="K15" s="205"/>
      <c r="L15" s="202"/>
      <c r="M15" s="202"/>
    </row>
    <row r="16" spans="1:13" s="201" customFormat="1" ht="11.25" customHeight="1" x14ac:dyDescent="0.2">
      <c r="A16" s="103" t="s">
        <v>1196</v>
      </c>
      <c r="B16" s="161"/>
      <c r="C16" s="161">
        <v>2550</v>
      </c>
      <c r="D16" s="161">
        <v>2200</v>
      </c>
      <c r="E16" s="161">
        <v>2350</v>
      </c>
      <c r="F16" s="161">
        <v>2250</v>
      </c>
      <c r="G16" s="202"/>
      <c r="H16" s="202"/>
      <c r="I16" s="202"/>
      <c r="J16" s="202"/>
      <c r="K16" s="205"/>
      <c r="L16" s="202"/>
      <c r="M16" s="202"/>
    </row>
    <row r="17" spans="1:13" s="201" customFormat="1" ht="11.25" customHeight="1" x14ac:dyDescent="0.2">
      <c r="A17" s="103" t="s">
        <v>1197</v>
      </c>
      <c r="B17" s="161"/>
      <c r="C17" s="161">
        <v>2750</v>
      </c>
      <c r="D17" s="161">
        <v>2850</v>
      </c>
      <c r="E17" s="161">
        <v>3150</v>
      </c>
      <c r="F17" s="161">
        <v>3150</v>
      </c>
      <c r="G17" s="202"/>
      <c r="H17" s="202"/>
      <c r="I17" s="202"/>
      <c r="J17" s="202"/>
      <c r="K17" s="205"/>
      <c r="L17" s="202"/>
      <c r="M17" s="202"/>
    </row>
    <row r="18" spans="1:13" s="197" customFormat="1" x14ac:dyDescent="0.15">
      <c r="A18" s="103" t="s">
        <v>1198</v>
      </c>
      <c r="B18" s="161"/>
      <c r="C18" s="161">
        <v>4150</v>
      </c>
      <c r="D18" s="161">
        <v>4100</v>
      </c>
      <c r="E18" s="161">
        <v>3970</v>
      </c>
      <c r="F18" s="161">
        <v>3850</v>
      </c>
      <c r="G18" s="202"/>
      <c r="H18" s="202"/>
      <c r="I18" s="202"/>
      <c r="J18" s="202"/>
      <c r="K18" s="205"/>
      <c r="L18" s="202"/>
      <c r="M18" s="202"/>
    </row>
    <row r="19" spans="1:13" s="197" customFormat="1" x14ac:dyDescent="0.15">
      <c r="A19" s="103" t="s">
        <v>1199</v>
      </c>
      <c r="B19" s="161"/>
      <c r="C19" s="161">
        <v>1200</v>
      </c>
      <c r="D19" s="161">
        <v>1200</v>
      </c>
      <c r="E19" s="161">
        <v>1150</v>
      </c>
      <c r="F19" s="161">
        <v>1200</v>
      </c>
      <c r="G19" s="202"/>
      <c r="H19" s="202"/>
      <c r="I19" s="202"/>
      <c r="J19" s="202"/>
      <c r="K19" s="205"/>
      <c r="L19" s="202"/>
      <c r="M19" s="202"/>
    </row>
    <row r="20" spans="1:13" s="197" customFormat="1" x14ac:dyDescent="0.15">
      <c r="A20" s="103" t="s">
        <v>1200</v>
      </c>
      <c r="B20" s="161"/>
      <c r="C20" s="161">
        <v>1350</v>
      </c>
      <c r="D20" s="161">
        <v>1450</v>
      </c>
      <c r="E20" s="161">
        <v>1300</v>
      </c>
      <c r="F20" s="161">
        <v>1450</v>
      </c>
      <c r="G20" s="202"/>
      <c r="H20" s="202"/>
      <c r="I20" s="202"/>
      <c r="J20" s="202"/>
      <c r="K20" s="205"/>
      <c r="L20" s="202"/>
      <c r="M20" s="202"/>
    </row>
    <row r="21" spans="1:13" s="197" customFormat="1" x14ac:dyDescent="0.15">
      <c r="A21" s="103" t="s">
        <v>1201</v>
      </c>
      <c r="B21" s="161">
        <v>750</v>
      </c>
      <c r="C21" s="161"/>
      <c r="D21" s="161"/>
      <c r="E21" s="161"/>
      <c r="F21" s="161"/>
      <c r="G21" s="202"/>
      <c r="H21" s="202"/>
      <c r="I21" s="202"/>
      <c r="J21" s="202"/>
      <c r="K21" s="205"/>
      <c r="L21" s="202"/>
      <c r="M21" s="202"/>
    </row>
    <row r="22" spans="1:13" s="197" customFormat="1" x14ac:dyDescent="0.15">
      <c r="A22" s="103" t="s">
        <v>1202</v>
      </c>
      <c r="B22" s="161">
        <v>850</v>
      </c>
      <c r="C22" s="161"/>
      <c r="D22" s="161"/>
      <c r="E22" s="161"/>
      <c r="F22" s="161"/>
      <c r="G22" s="202"/>
      <c r="H22" s="202"/>
      <c r="I22" s="202"/>
      <c r="J22" s="202"/>
      <c r="K22" s="205"/>
      <c r="L22" s="202"/>
      <c r="M22" s="202"/>
    </row>
    <row r="23" spans="1:13" s="201" customFormat="1" ht="11.25" customHeight="1" x14ac:dyDescent="0.2">
      <c r="A23" s="103"/>
      <c r="B23" s="161"/>
      <c r="C23" s="161"/>
      <c r="D23" s="161"/>
      <c r="E23" s="161"/>
      <c r="F23" s="161"/>
      <c r="G23" s="202"/>
      <c r="H23" s="202"/>
      <c r="I23" s="202"/>
      <c r="J23" s="202"/>
      <c r="K23" s="205"/>
      <c r="L23" s="202"/>
      <c r="M23" s="202"/>
    </row>
    <row r="24" spans="1:13" s="197" customFormat="1" ht="11.25" customHeight="1" x14ac:dyDescent="0.15">
      <c r="A24" s="195" t="s">
        <v>729</v>
      </c>
      <c r="B24" s="384" t="s">
        <v>1203</v>
      </c>
      <c r="C24" s="372"/>
      <c r="D24" s="372"/>
      <c r="E24" s="372"/>
      <c r="F24" s="372"/>
      <c r="G24" s="372"/>
      <c r="H24" s="372"/>
      <c r="I24" s="372"/>
      <c r="J24" s="372"/>
      <c r="K24" s="372"/>
      <c r="L24" s="372"/>
      <c r="M24" s="373"/>
    </row>
    <row r="25" spans="1:13" s="197" customFormat="1" ht="11.25" customHeight="1" x14ac:dyDescent="0.15">
      <c r="A25" s="195" t="s">
        <v>730</v>
      </c>
      <c r="B25" s="384" t="s">
        <v>1204</v>
      </c>
      <c r="C25" s="372"/>
      <c r="D25" s="372"/>
      <c r="E25" s="372"/>
      <c r="F25" s="372"/>
      <c r="G25" s="372"/>
      <c r="H25" s="372"/>
      <c r="I25" s="372"/>
      <c r="J25" s="372"/>
      <c r="K25" s="372"/>
      <c r="L25" s="372"/>
      <c r="M25" s="373"/>
    </row>
    <row r="26" spans="1:13" s="197" customFormat="1" ht="11.25" customHeight="1" x14ac:dyDescent="0.15">
      <c r="A26" s="195" t="s">
        <v>731</v>
      </c>
      <c r="B26" s="384" t="s">
        <v>1205</v>
      </c>
      <c r="C26" s="372"/>
      <c r="D26" s="372"/>
      <c r="E26" s="372"/>
      <c r="F26" s="372"/>
      <c r="G26" s="372"/>
      <c r="H26" s="372"/>
      <c r="I26" s="372"/>
      <c r="J26" s="372"/>
      <c r="K26" s="372"/>
      <c r="L26" s="372"/>
      <c r="M26" s="373"/>
    </row>
    <row r="27" spans="1:13" s="197" customFormat="1" x14ac:dyDescent="0.15"/>
    <row r="28" spans="1:13" x14ac:dyDescent="0.15">
      <c r="B28" s="189"/>
      <c r="C28" s="189"/>
      <c r="D28" s="190"/>
      <c r="E28" s="189"/>
      <c r="F28" s="189"/>
      <c r="G28" s="191"/>
      <c r="H28" s="189"/>
      <c r="I28" s="189"/>
      <c r="J28" s="191"/>
    </row>
    <row r="29" spans="1:13" s="194" customFormat="1" ht="11.25" customHeight="1" x14ac:dyDescent="0.2">
      <c r="A29" s="192" t="s">
        <v>18</v>
      </c>
      <c r="B29" s="193" t="s">
        <v>708</v>
      </c>
      <c r="C29" s="385">
        <v>3010103002</v>
      </c>
      <c r="D29" s="386"/>
      <c r="E29" s="192" t="s">
        <v>709</v>
      </c>
      <c r="F29" s="359" t="s">
        <v>1183</v>
      </c>
      <c r="G29" s="360"/>
      <c r="H29" s="361"/>
      <c r="I29" s="192" t="s">
        <v>711</v>
      </c>
      <c r="J29" s="387" t="s">
        <v>1206</v>
      </c>
      <c r="K29" s="388"/>
      <c r="L29" s="388"/>
      <c r="M29" s="389"/>
    </row>
    <row r="30" spans="1:13" s="100" customFormat="1" ht="11.25" customHeight="1" x14ac:dyDescent="0.2">
      <c r="A30" s="98" t="s">
        <v>712</v>
      </c>
      <c r="B30" s="99"/>
      <c r="C30" s="357"/>
      <c r="D30" s="358"/>
      <c r="E30" s="367"/>
      <c r="F30" s="368"/>
      <c r="G30" s="368"/>
      <c r="H30" s="98" t="s">
        <v>712</v>
      </c>
      <c r="I30" s="99"/>
      <c r="J30" s="357"/>
      <c r="K30" s="358"/>
      <c r="L30" s="365"/>
      <c r="M30" s="366"/>
    </row>
    <row r="31" spans="1:13" s="194" customFormat="1" ht="11.25" customHeight="1" x14ac:dyDescent="0.2">
      <c r="A31" s="195" t="s">
        <v>466</v>
      </c>
      <c r="B31" s="376" t="s">
        <v>716</v>
      </c>
      <c r="C31" s="377"/>
      <c r="D31" s="378"/>
      <c r="E31" s="379"/>
      <c r="F31" s="380"/>
      <c r="G31" s="380"/>
      <c r="H31" s="380"/>
      <c r="I31" s="380"/>
      <c r="J31" s="380"/>
      <c r="K31" s="376"/>
      <c r="L31" s="377"/>
      <c r="M31" s="378"/>
    </row>
    <row r="32" spans="1:13" s="197" customFormat="1" ht="11.25" customHeight="1" x14ac:dyDescent="0.15">
      <c r="A32" s="195" t="s">
        <v>713</v>
      </c>
      <c r="B32" s="381" t="s">
        <v>844</v>
      </c>
      <c r="C32" s="377"/>
      <c r="D32" s="377"/>
      <c r="E32" s="377"/>
      <c r="F32" s="377"/>
      <c r="G32" s="377"/>
      <c r="H32" s="377"/>
      <c r="I32" s="196" t="s">
        <v>715</v>
      </c>
      <c r="J32" s="381" t="s">
        <v>716</v>
      </c>
      <c r="K32" s="382"/>
      <c r="L32" s="382"/>
      <c r="M32" s="383"/>
    </row>
    <row r="33" spans="1:13" s="201" customFormat="1" ht="11.25" customHeight="1" x14ac:dyDescent="0.2">
      <c r="A33" s="195" t="s">
        <v>738</v>
      </c>
      <c r="B33" s="198"/>
      <c r="C33" s="103" t="s">
        <v>1184</v>
      </c>
      <c r="D33" s="103" t="s">
        <v>1186</v>
      </c>
      <c r="E33" s="103"/>
      <c r="F33" s="103"/>
      <c r="G33" s="198"/>
      <c r="H33" s="199"/>
      <c r="I33" s="198"/>
      <c r="J33" s="198"/>
      <c r="K33" s="200"/>
      <c r="L33" s="198"/>
      <c r="M33" s="198"/>
    </row>
    <row r="34" spans="1:13" s="201" customFormat="1" ht="11.25" customHeight="1" x14ac:dyDescent="0.2">
      <c r="A34" s="195" t="s">
        <v>1187</v>
      </c>
      <c r="B34" s="199" t="s">
        <v>721</v>
      </c>
      <c r="C34" s="199" t="s">
        <v>721</v>
      </c>
      <c r="D34" s="199" t="s">
        <v>721</v>
      </c>
      <c r="E34" s="199"/>
      <c r="F34" s="199"/>
      <c r="G34" s="198"/>
      <c r="H34" s="199"/>
      <c r="I34" s="198"/>
      <c r="J34" s="198"/>
      <c r="K34" s="200"/>
      <c r="L34" s="198"/>
      <c r="M34" s="198"/>
    </row>
    <row r="35" spans="1:13" s="201" customFormat="1" ht="11.25" customHeight="1" x14ac:dyDescent="0.2">
      <c r="A35" s="106" t="s">
        <v>1207</v>
      </c>
      <c r="B35" s="161">
        <v>500</v>
      </c>
      <c r="C35" s="161"/>
      <c r="D35" s="161"/>
      <c r="E35" s="161"/>
      <c r="F35" s="161"/>
      <c r="G35" s="202"/>
      <c r="H35" s="203"/>
      <c r="I35" s="202"/>
      <c r="J35" s="202"/>
      <c r="K35" s="205"/>
      <c r="L35" s="202"/>
      <c r="M35" s="202"/>
    </row>
    <row r="36" spans="1:13" s="201" customFormat="1" ht="11.25" customHeight="1" x14ac:dyDescent="0.2">
      <c r="A36" s="106" t="s">
        <v>1188</v>
      </c>
      <c r="B36" s="161">
        <v>750</v>
      </c>
      <c r="C36" s="161"/>
      <c r="D36" s="161"/>
      <c r="E36" s="161"/>
      <c r="F36" s="161"/>
      <c r="G36" s="202"/>
      <c r="H36" s="203"/>
      <c r="I36" s="202"/>
      <c r="J36" s="202"/>
      <c r="K36" s="204"/>
      <c r="L36" s="202"/>
      <c r="M36" s="202"/>
    </row>
    <row r="37" spans="1:13" s="201" customFormat="1" ht="11.25" customHeight="1" x14ac:dyDescent="0.2">
      <c r="A37" s="106" t="s">
        <v>1189</v>
      </c>
      <c r="B37" s="161">
        <v>650</v>
      </c>
      <c r="C37" s="161"/>
      <c r="D37" s="161"/>
      <c r="E37" s="161"/>
      <c r="F37" s="161"/>
      <c r="G37" s="202"/>
      <c r="H37" s="203"/>
      <c r="I37" s="202"/>
      <c r="J37" s="202"/>
      <c r="K37" s="205"/>
      <c r="L37" s="202"/>
      <c r="M37" s="202"/>
    </row>
    <row r="38" spans="1:13" s="201" customFormat="1" ht="11.25" customHeight="1" x14ac:dyDescent="0.2">
      <c r="A38" s="106" t="s">
        <v>1208</v>
      </c>
      <c r="B38" s="161">
        <v>600</v>
      </c>
      <c r="C38" s="161"/>
      <c r="D38" s="161"/>
      <c r="E38" s="161"/>
      <c r="F38" s="161"/>
      <c r="G38" s="202"/>
      <c r="H38" s="203"/>
      <c r="I38" s="202"/>
      <c r="J38" s="202"/>
      <c r="K38" s="205"/>
      <c r="L38" s="202"/>
      <c r="M38" s="202"/>
    </row>
    <row r="39" spans="1:13" s="201" customFormat="1" ht="11.25" customHeight="1" x14ac:dyDescent="0.2">
      <c r="A39" s="103" t="s">
        <v>1190</v>
      </c>
      <c r="B39" s="161"/>
      <c r="C39" s="161">
        <v>900</v>
      </c>
      <c r="D39" s="161">
        <v>900</v>
      </c>
      <c r="E39" s="161"/>
      <c r="F39" s="161"/>
      <c r="G39" s="202"/>
      <c r="H39" s="203"/>
      <c r="I39" s="202"/>
      <c r="J39" s="202"/>
      <c r="K39" s="205"/>
      <c r="L39" s="202"/>
      <c r="M39" s="202"/>
    </row>
    <row r="40" spans="1:13" s="201" customFormat="1" ht="11.25" customHeight="1" x14ac:dyDescent="0.2">
      <c r="A40" s="103" t="s">
        <v>1191</v>
      </c>
      <c r="B40" s="161"/>
      <c r="C40" s="161">
        <v>1200</v>
      </c>
      <c r="D40" s="161">
        <v>1200</v>
      </c>
      <c r="E40" s="161"/>
      <c r="F40" s="161"/>
      <c r="G40" s="202"/>
      <c r="H40" s="203"/>
      <c r="I40" s="202"/>
      <c r="J40" s="202"/>
      <c r="K40" s="205"/>
      <c r="L40" s="202"/>
      <c r="M40" s="202"/>
    </row>
    <row r="41" spans="1:13" s="201" customFormat="1" ht="11.25" customHeight="1" x14ac:dyDescent="0.2">
      <c r="A41" s="103" t="s">
        <v>1192</v>
      </c>
      <c r="B41" s="161"/>
      <c r="C41" s="161">
        <v>1500</v>
      </c>
      <c r="D41" s="161">
        <v>1650</v>
      </c>
      <c r="E41" s="161"/>
      <c r="F41" s="161"/>
      <c r="G41" s="202"/>
      <c r="H41" s="203"/>
      <c r="I41" s="202"/>
      <c r="J41" s="202"/>
      <c r="K41" s="205"/>
      <c r="L41" s="202"/>
      <c r="M41" s="202"/>
    </row>
    <row r="42" spans="1:13" s="201" customFormat="1" ht="11.25" customHeight="1" x14ac:dyDescent="0.2">
      <c r="A42" s="103" t="s">
        <v>1194</v>
      </c>
      <c r="B42" s="161"/>
      <c r="C42" s="161">
        <v>1000</v>
      </c>
      <c r="D42" s="161">
        <v>1050</v>
      </c>
      <c r="E42" s="161"/>
      <c r="F42" s="161"/>
      <c r="G42" s="202"/>
      <c r="H42" s="203"/>
      <c r="I42" s="202"/>
      <c r="J42" s="202"/>
      <c r="K42" s="205"/>
      <c r="L42" s="202"/>
      <c r="M42" s="202"/>
    </row>
    <row r="43" spans="1:13" s="201" customFormat="1" ht="11.25" customHeight="1" x14ac:dyDescent="0.2">
      <c r="A43" s="103" t="s">
        <v>1195</v>
      </c>
      <c r="B43" s="161"/>
      <c r="C43" s="161">
        <v>1350</v>
      </c>
      <c r="D43" s="161">
        <v>1350</v>
      </c>
      <c r="E43" s="161"/>
      <c r="F43" s="161"/>
      <c r="G43" s="202"/>
      <c r="H43" s="203"/>
      <c r="I43" s="202"/>
      <c r="J43" s="202"/>
      <c r="K43" s="205"/>
      <c r="L43" s="202"/>
      <c r="M43" s="202"/>
    </row>
    <row r="44" spans="1:13" s="201" customFormat="1" ht="11.25" customHeight="1" x14ac:dyDescent="0.2">
      <c r="A44" s="103" t="s">
        <v>1196</v>
      </c>
      <c r="B44" s="161"/>
      <c r="C44" s="161">
        <v>1600</v>
      </c>
      <c r="D44" s="161">
        <v>1600</v>
      </c>
      <c r="E44" s="161"/>
      <c r="F44" s="161"/>
      <c r="G44" s="202"/>
      <c r="H44" s="202"/>
      <c r="I44" s="202"/>
      <c r="J44" s="202"/>
      <c r="K44" s="205"/>
      <c r="L44" s="202"/>
      <c r="M44" s="202"/>
    </row>
    <row r="45" spans="1:13" s="201" customFormat="1" ht="11.25" customHeight="1" x14ac:dyDescent="0.2">
      <c r="A45" s="103" t="s">
        <v>1197</v>
      </c>
      <c r="B45" s="161"/>
      <c r="C45" s="161"/>
      <c r="D45" s="161">
        <v>2200</v>
      </c>
      <c r="E45" s="161"/>
      <c r="F45" s="161"/>
      <c r="G45" s="202"/>
      <c r="H45" s="202"/>
      <c r="I45" s="202"/>
      <c r="J45" s="202"/>
      <c r="K45" s="205"/>
      <c r="L45" s="202"/>
      <c r="M45" s="202"/>
    </row>
    <row r="46" spans="1:13" s="197" customFormat="1" x14ac:dyDescent="0.15">
      <c r="A46" s="103" t="s">
        <v>1199</v>
      </c>
      <c r="B46" s="161"/>
      <c r="C46" s="161">
        <v>800</v>
      </c>
      <c r="D46" s="161">
        <v>800</v>
      </c>
      <c r="E46" s="161"/>
      <c r="F46" s="161"/>
      <c r="G46" s="202"/>
      <c r="H46" s="202"/>
      <c r="I46" s="202"/>
      <c r="J46" s="202"/>
      <c r="K46" s="205"/>
      <c r="L46" s="202"/>
      <c r="M46" s="202"/>
    </row>
    <row r="47" spans="1:13" s="197" customFormat="1" x14ac:dyDescent="0.15">
      <c r="A47" s="103" t="s">
        <v>1200</v>
      </c>
      <c r="B47" s="161"/>
      <c r="C47" s="161">
        <v>1000</v>
      </c>
      <c r="D47" s="161">
        <v>1000</v>
      </c>
      <c r="E47" s="161"/>
      <c r="F47" s="161"/>
      <c r="G47" s="202"/>
      <c r="H47" s="202"/>
      <c r="I47" s="202"/>
      <c r="J47" s="202"/>
      <c r="K47" s="205"/>
      <c r="L47" s="202"/>
      <c r="M47" s="202"/>
    </row>
    <row r="48" spans="1:13" s="201" customFormat="1" ht="11.25" customHeight="1" x14ac:dyDescent="0.2">
      <c r="A48" s="106" t="s">
        <v>1209</v>
      </c>
      <c r="B48" s="161">
        <v>550</v>
      </c>
      <c r="C48" s="161"/>
      <c r="D48" s="161"/>
      <c r="E48" s="161"/>
      <c r="F48" s="161"/>
      <c r="G48" s="202"/>
      <c r="H48" s="203"/>
      <c r="I48" s="202"/>
      <c r="J48" s="202"/>
      <c r="K48" s="205"/>
      <c r="L48" s="202"/>
      <c r="M48" s="202"/>
    </row>
    <row r="49" spans="1:13" s="201" customFormat="1" ht="11.25" customHeight="1" x14ac:dyDescent="0.2">
      <c r="A49" s="106" t="s">
        <v>1210</v>
      </c>
      <c r="B49" s="161">
        <v>750</v>
      </c>
      <c r="C49" s="161"/>
      <c r="D49" s="161"/>
      <c r="E49" s="161"/>
      <c r="F49" s="161"/>
      <c r="G49" s="202"/>
      <c r="H49" s="203"/>
      <c r="I49" s="202"/>
      <c r="J49" s="202"/>
      <c r="K49" s="205"/>
      <c r="L49" s="202"/>
      <c r="M49" s="202"/>
    </row>
    <row r="50" spans="1:13" s="201" customFormat="1" ht="11.25" customHeight="1" x14ac:dyDescent="0.2">
      <c r="A50" s="106" t="s">
        <v>1211</v>
      </c>
      <c r="B50" s="161">
        <v>600</v>
      </c>
      <c r="C50" s="161"/>
      <c r="D50" s="161"/>
      <c r="E50" s="161"/>
      <c r="F50" s="161"/>
      <c r="G50" s="202"/>
      <c r="H50" s="203"/>
      <c r="I50" s="202"/>
      <c r="J50" s="202"/>
      <c r="K50" s="205"/>
      <c r="L50" s="202"/>
      <c r="M50" s="202"/>
    </row>
    <row r="51" spans="1:13" s="201" customFormat="1" ht="11.25" customHeight="1" x14ac:dyDescent="0.2">
      <c r="A51" s="106" t="s">
        <v>1212</v>
      </c>
      <c r="B51" s="161">
        <v>750</v>
      </c>
      <c r="C51" s="161"/>
      <c r="D51" s="161"/>
      <c r="E51" s="161"/>
      <c r="F51" s="161"/>
      <c r="G51" s="202"/>
      <c r="H51" s="203"/>
      <c r="I51" s="202"/>
      <c r="J51" s="202"/>
      <c r="K51" s="205"/>
      <c r="L51" s="202"/>
      <c r="M51" s="202"/>
    </row>
    <row r="52" spans="1:13" s="201" customFormat="1" ht="11.25" customHeight="1" x14ac:dyDescent="0.2">
      <c r="A52" s="106" t="s">
        <v>1213</v>
      </c>
      <c r="B52" s="161">
        <v>950</v>
      </c>
      <c r="C52" s="161"/>
      <c r="D52" s="161"/>
      <c r="E52" s="161"/>
      <c r="F52" s="161"/>
      <c r="G52" s="202"/>
      <c r="H52" s="203"/>
      <c r="I52" s="202"/>
      <c r="J52" s="202"/>
      <c r="K52" s="205"/>
      <c r="L52" s="202"/>
      <c r="M52" s="202"/>
    </row>
    <row r="53" spans="1:13" s="201" customFormat="1" ht="11.25" customHeight="1" x14ac:dyDescent="0.2">
      <c r="A53" s="106" t="s">
        <v>1214</v>
      </c>
      <c r="B53" s="161">
        <v>550</v>
      </c>
      <c r="C53" s="161"/>
      <c r="D53" s="161"/>
      <c r="E53" s="161"/>
      <c r="F53" s="161"/>
      <c r="G53" s="202"/>
      <c r="H53" s="203"/>
      <c r="I53" s="202"/>
      <c r="J53" s="202"/>
      <c r="K53" s="205"/>
      <c r="L53" s="202"/>
      <c r="M53" s="202"/>
    </row>
    <row r="54" spans="1:13" s="197" customFormat="1" x14ac:dyDescent="0.15">
      <c r="A54" s="103" t="s">
        <v>1201</v>
      </c>
      <c r="B54" s="161">
        <v>650</v>
      </c>
      <c r="C54" s="161"/>
      <c r="D54" s="161"/>
      <c r="E54" s="161"/>
      <c r="F54" s="161"/>
      <c r="G54" s="202"/>
      <c r="H54" s="202"/>
      <c r="I54" s="202"/>
      <c r="J54" s="202"/>
      <c r="K54" s="205"/>
      <c r="L54" s="202"/>
      <c r="M54" s="202"/>
    </row>
    <row r="55" spans="1:13" s="197" customFormat="1" x14ac:dyDescent="0.15">
      <c r="A55" s="103" t="s">
        <v>1202</v>
      </c>
      <c r="B55" s="161">
        <v>850</v>
      </c>
      <c r="C55" s="161"/>
      <c r="D55" s="161"/>
      <c r="E55" s="161"/>
      <c r="F55" s="161"/>
      <c r="G55" s="202"/>
      <c r="H55" s="202"/>
      <c r="I55" s="202"/>
      <c r="J55" s="202"/>
      <c r="K55" s="205"/>
      <c r="L55" s="202"/>
      <c r="M55" s="202"/>
    </row>
    <row r="56" spans="1:13" s="201" customFormat="1" ht="11.25" customHeight="1" x14ac:dyDescent="0.2">
      <c r="A56" s="103"/>
      <c r="B56" s="161"/>
      <c r="C56" s="161"/>
      <c r="D56" s="161"/>
      <c r="E56" s="161"/>
      <c r="F56" s="161"/>
      <c r="G56" s="202"/>
      <c r="H56" s="202"/>
      <c r="I56" s="202"/>
      <c r="J56" s="202"/>
      <c r="K56" s="205"/>
      <c r="L56" s="202"/>
      <c r="M56" s="202"/>
    </row>
    <row r="57" spans="1:13" s="197" customFormat="1" ht="11.25" customHeight="1" x14ac:dyDescent="0.15">
      <c r="A57" s="195" t="s">
        <v>729</v>
      </c>
      <c r="B57" s="384" t="s">
        <v>1203</v>
      </c>
      <c r="C57" s="372"/>
      <c r="D57" s="372"/>
      <c r="E57" s="372"/>
      <c r="F57" s="372"/>
      <c r="G57" s="372"/>
      <c r="H57" s="372"/>
      <c r="I57" s="372"/>
      <c r="J57" s="372"/>
      <c r="K57" s="372"/>
      <c r="L57" s="372"/>
      <c r="M57" s="373"/>
    </row>
    <row r="58" spans="1:13" s="197" customFormat="1" ht="11.25" customHeight="1" x14ac:dyDescent="0.15">
      <c r="A58" s="195" t="s">
        <v>730</v>
      </c>
      <c r="B58" s="384" t="s">
        <v>1204</v>
      </c>
      <c r="C58" s="372"/>
      <c r="D58" s="372"/>
      <c r="E58" s="372"/>
      <c r="F58" s="372"/>
      <c r="G58" s="372"/>
      <c r="H58" s="372"/>
      <c r="I58" s="372"/>
      <c r="J58" s="372"/>
      <c r="K58" s="372"/>
      <c r="L58" s="372"/>
      <c r="M58" s="373"/>
    </row>
    <row r="59" spans="1:13" s="197" customFormat="1" ht="11.25" customHeight="1" x14ac:dyDescent="0.15">
      <c r="A59" s="195" t="s">
        <v>731</v>
      </c>
      <c r="B59" s="384" t="s">
        <v>1205</v>
      </c>
      <c r="C59" s="372"/>
      <c r="D59" s="372"/>
      <c r="E59" s="372"/>
      <c r="F59" s="372"/>
      <c r="G59" s="372"/>
      <c r="H59" s="372"/>
      <c r="I59" s="372"/>
      <c r="J59" s="372"/>
      <c r="K59" s="372"/>
      <c r="L59" s="372"/>
      <c r="M59" s="373"/>
    </row>
    <row r="60" spans="1:13" s="197" customFormat="1" x14ac:dyDescent="0.15"/>
    <row r="61" spans="1:13" s="197" customFormat="1" x14ac:dyDescent="0.15">
      <c r="A61" s="206"/>
      <c r="B61" s="207"/>
      <c r="C61" s="207"/>
      <c r="D61" s="208"/>
      <c r="E61" s="207"/>
      <c r="F61" s="207"/>
      <c r="G61" s="209"/>
      <c r="H61" s="207"/>
      <c r="I61" s="207"/>
      <c r="J61" s="209"/>
      <c r="K61" s="206"/>
      <c r="L61" s="206"/>
      <c r="M61" s="206"/>
    </row>
    <row r="62" spans="1:13" s="194" customFormat="1" ht="11.25" customHeight="1" x14ac:dyDescent="0.2">
      <c r="A62" s="192" t="s">
        <v>18</v>
      </c>
      <c r="B62" s="193" t="s">
        <v>708</v>
      </c>
      <c r="C62" s="385">
        <v>3010106001</v>
      </c>
      <c r="D62" s="386"/>
      <c r="E62" s="192" t="s">
        <v>709</v>
      </c>
      <c r="F62" s="359" t="s">
        <v>124</v>
      </c>
      <c r="G62" s="360"/>
      <c r="H62" s="361"/>
      <c r="I62" s="192" t="s">
        <v>711</v>
      </c>
      <c r="J62" s="387" t="s">
        <v>1215</v>
      </c>
      <c r="K62" s="388"/>
      <c r="L62" s="388"/>
      <c r="M62" s="389"/>
    </row>
    <row r="63" spans="1:13" s="100" customFormat="1" ht="11.25" customHeight="1" x14ac:dyDescent="0.2">
      <c r="A63" s="98" t="s">
        <v>712</v>
      </c>
      <c r="B63" s="99"/>
      <c r="C63" s="357"/>
      <c r="D63" s="358"/>
      <c r="E63" s="367"/>
      <c r="F63" s="368"/>
      <c r="G63" s="368"/>
      <c r="H63" s="98" t="s">
        <v>712</v>
      </c>
      <c r="I63" s="99"/>
      <c r="J63" s="357"/>
      <c r="K63" s="358"/>
      <c r="L63" s="365"/>
      <c r="M63" s="366"/>
    </row>
    <row r="64" spans="1:13" s="194" customFormat="1" ht="11.25" customHeight="1" x14ac:dyDescent="0.2">
      <c r="A64" s="195" t="s">
        <v>466</v>
      </c>
      <c r="B64" s="376" t="s">
        <v>1216</v>
      </c>
      <c r="C64" s="377"/>
      <c r="D64" s="378"/>
      <c r="E64" s="379"/>
      <c r="F64" s="380"/>
      <c r="G64" s="380"/>
      <c r="H64" s="380"/>
      <c r="I64" s="380"/>
      <c r="J64" s="380"/>
      <c r="K64" s="376"/>
      <c r="L64" s="377"/>
      <c r="M64" s="378"/>
    </row>
    <row r="65" spans="1:13" s="197" customFormat="1" ht="11.25" customHeight="1" x14ac:dyDescent="0.15">
      <c r="A65" s="195" t="s">
        <v>713</v>
      </c>
      <c r="B65" s="381" t="s">
        <v>844</v>
      </c>
      <c r="C65" s="377"/>
      <c r="D65" s="377"/>
      <c r="E65" s="377"/>
      <c r="F65" s="377"/>
      <c r="G65" s="377"/>
      <c r="H65" s="377"/>
      <c r="I65" s="196" t="s">
        <v>715</v>
      </c>
      <c r="J65" s="381" t="s">
        <v>716</v>
      </c>
      <c r="K65" s="382"/>
      <c r="L65" s="382"/>
      <c r="M65" s="383"/>
    </row>
    <row r="66" spans="1:13" s="197" customFormat="1" ht="11.25" customHeight="1" x14ac:dyDescent="0.15">
      <c r="A66" s="195" t="s">
        <v>738</v>
      </c>
      <c r="B66" s="390" t="s">
        <v>1217</v>
      </c>
      <c r="C66" s="390"/>
      <c r="D66" s="391" t="s">
        <v>1218</v>
      </c>
      <c r="E66" s="391"/>
      <c r="F66" s="391" t="s">
        <v>1219</v>
      </c>
      <c r="G66" s="391"/>
      <c r="H66" s="210" t="s">
        <v>1220</v>
      </c>
      <c r="I66" s="196"/>
      <c r="J66" s="211"/>
      <c r="K66" s="212"/>
      <c r="L66" s="212"/>
      <c r="M66" s="213"/>
    </row>
    <row r="67" spans="1:13" s="201" customFormat="1" ht="11.25" customHeight="1" x14ac:dyDescent="0.2">
      <c r="A67" s="195" t="s">
        <v>1187</v>
      </c>
      <c r="B67" s="104" t="s">
        <v>1221</v>
      </c>
      <c r="C67" s="104" t="s">
        <v>1222</v>
      </c>
      <c r="D67" s="104" t="s">
        <v>1221</v>
      </c>
      <c r="E67" s="104" t="s">
        <v>1222</v>
      </c>
      <c r="F67" s="104" t="s">
        <v>1221</v>
      </c>
      <c r="G67" s="104" t="s">
        <v>1222</v>
      </c>
      <c r="H67" s="104" t="s">
        <v>1223</v>
      </c>
      <c r="I67" s="198"/>
      <c r="J67" s="198"/>
      <c r="K67" s="200"/>
      <c r="L67" s="198"/>
      <c r="M67" s="198"/>
    </row>
    <row r="68" spans="1:13" s="201" customFormat="1" ht="11.25" customHeight="1" x14ac:dyDescent="0.15">
      <c r="A68" s="214">
        <v>100</v>
      </c>
      <c r="B68" s="215">
        <v>380</v>
      </c>
      <c r="C68" s="215">
        <v>375</v>
      </c>
      <c r="D68" s="215">
        <v>445</v>
      </c>
      <c r="E68" s="215">
        <v>420</v>
      </c>
      <c r="F68" s="161">
        <v>485</v>
      </c>
      <c r="G68" s="161">
        <v>465</v>
      </c>
      <c r="H68" s="161">
        <v>595</v>
      </c>
      <c r="I68" s="202"/>
      <c r="J68" s="202"/>
      <c r="K68" s="204"/>
      <c r="L68" s="202"/>
      <c r="M68" s="202"/>
    </row>
    <row r="69" spans="1:13" s="201" customFormat="1" ht="11.25" customHeight="1" x14ac:dyDescent="0.15">
      <c r="A69" s="214">
        <v>150</v>
      </c>
      <c r="B69" s="216">
        <v>460</v>
      </c>
      <c r="C69" s="216">
        <v>440</v>
      </c>
      <c r="D69" s="215">
        <v>585</v>
      </c>
      <c r="E69" s="215">
        <v>575</v>
      </c>
      <c r="F69" s="161">
        <v>615</v>
      </c>
      <c r="G69" s="161">
        <v>605</v>
      </c>
      <c r="H69" s="161">
        <v>680</v>
      </c>
      <c r="I69" s="202"/>
      <c r="J69" s="202"/>
      <c r="K69" s="205"/>
      <c r="L69" s="202"/>
      <c r="M69" s="202"/>
    </row>
    <row r="70" spans="1:13" s="201" customFormat="1" ht="11.25" customHeight="1" x14ac:dyDescent="0.15">
      <c r="A70" s="214">
        <v>200</v>
      </c>
      <c r="B70" s="216">
        <v>575</v>
      </c>
      <c r="C70" s="216">
        <v>540</v>
      </c>
      <c r="D70" s="215">
        <v>700</v>
      </c>
      <c r="E70" s="216">
        <v>685</v>
      </c>
      <c r="F70" s="161">
        <v>755</v>
      </c>
      <c r="G70" s="161">
        <v>740</v>
      </c>
      <c r="H70" s="161"/>
      <c r="I70" s="202"/>
      <c r="J70" s="202"/>
      <c r="K70" s="205"/>
      <c r="L70" s="202"/>
      <c r="M70" s="202"/>
    </row>
    <row r="71" spans="1:13" s="201" customFormat="1" ht="11.25" customHeight="1" x14ac:dyDescent="0.15">
      <c r="A71" s="217">
        <v>300</v>
      </c>
      <c r="B71" s="216">
        <v>840</v>
      </c>
      <c r="C71" s="216">
        <v>825</v>
      </c>
      <c r="D71" s="215">
        <v>950</v>
      </c>
      <c r="E71" s="215">
        <v>950</v>
      </c>
      <c r="F71" s="161">
        <v>1030</v>
      </c>
      <c r="G71" s="161">
        <v>1035</v>
      </c>
      <c r="H71" s="161"/>
      <c r="I71" s="202"/>
      <c r="J71" s="202"/>
      <c r="K71" s="205"/>
      <c r="L71" s="202"/>
      <c r="M71" s="202"/>
    </row>
    <row r="72" spans="1:13" s="201" customFormat="1" ht="11.25" customHeight="1" x14ac:dyDescent="0.15">
      <c r="A72" s="214">
        <v>500</v>
      </c>
      <c r="B72" s="216">
        <v>1370</v>
      </c>
      <c r="C72" s="216">
        <v>1360</v>
      </c>
      <c r="D72" s="215">
        <v>1530</v>
      </c>
      <c r="E72" s="215">
        <v>1530</v>
      </c>
      <c r="F72" s="161">
        <v>1520</v>
      </c>
      <c r="G72" s="161">
        <v>1515</v>
      </c>
      <c r="H72" s="161"/>
      <c r="I72" s="218"/>
      <c r="J72" s="218"/>
      <c r="K72" s="219"/>
      <c r="L72" s="218"/>
      <c r="M72" s="218"/>
    </row>
    <row r="73" spans="1:13" s="201" customFormat="1" ht="11.25" customHeight="1" x14ac:dyDescent="0.2">
      <c r="A73" s="217">
        <v>750</v>
      </c>
      <c r="B73" s="161"/>
      <c r="C73" s="161"/>
      <c r="D73" s="161">
        <v>2220</v>
      </c>
      <c r="E73" s="161">
        <v>2230</v>
      </c>
      <c r="F73" s="161">
        <v>2210</v>
      </c>
      <c r="G73" s="161">
        <v>2200</v>
      </c>
      <c r="H73" s="161"/>
      <c r="I73" s="218"/>
      <c r="J73" s="218"/>
      <c r="K73" s="219"/>
      <c r="L73" s="218"/>
      <c r="M73" s="218"/>
    </row>
    <row r="74" spans="1:13" s="201" customFormat="1" ht="11.25" customHeight="1" x14ac:dyDescent="0.2">
      <c r="A74" s="217">
        <v>1000</v>
      </c>
      <c r="B74" s="161"/>
      <c r="C74" s="161"/>
      <c r="D74" s="161">
        <v>3210</v>
      </c>
      <c r="E74" s="161">
        <v>3210</v>
      </c>
      <c r="F74" s="161">
        <v>3140</v>
      </c>
      <c r="G74" s="161">
        <v>3130</v>
      </c>
      <c r="H74" s="161"/>
      <c r="I74" s="218"/>
      <c r="J74" s="218"/>
      <c r="K74" s="219"/>
      <c r="L74" s="218"/>
      <c r="M74" s="218"/>
    </row>
    <row r="75" spans="1:13" s="201" customFormat="1" ht="11.25" customHeight="1" x14ac:dyDescent="0.2">
      <c r="A75" s="217">
        <v>1500</v>
      </c>
      <c r="B75" s="161"/>
      <c r="C75" s="161"/>
      <c r="D75" s="161">
        <v>4350</v>
      </c>
      <c r="E75" s="161">
        <v>4340</v>
      </c>
      <c r="F75" s="161">
        <v>4280</v>
      </c>
      <c r="G75" s="161">
        <v>4310</v>
      </c>
      <c r="H75" s="161"/>
      <c r="I75" s="202"/>
      <c r="J75" s="202"/>
      <c r="K75" s="205"/>
      <c r="L75" s="202"/>
      <c r="M75" s="202"/>
    </row>
    <row r="76" spans="1:13" s="201" customFormat="1" ht="11.25" customHeight="1" x14ac:dyDescent="0.2">
      <c r="A76" s="217">
        <v>2000</v>
      </c>
      <c r="B76" s="161"/>
      <c r="C76" s="161"/>
      <c r="D76" s="161">
        <v>5330</v>
      </c>
      <c r="E76" s="161">
        <v>5360</v>
      </c>
      <c r="F76" s="161">
        <v>5290</v>
      </c>
      <c r="G76" s="161">
        <v>5290</v>
      </c>
      <c r="H76" s="161"/>
      <c r="I76" s="202"/>
      <c r="J76" s="202"/>
      <c r="K76" s="205"/>
      <c r="L76" s="202"/>
      <c r="M76" s="202"/>
    </row>
    <row r="77" spans="1:13" s="201" customFormat="1" ht="11.25" customHeight="1" x14ac:dyDescent="0.2">
      <c r="A77" s="220"/>
      <c r="B77" s="202"/>
      <c r="C77" s="202"/>
      <c r="D77" s="203"/>
      <c r="E77" s="202"/>
      <c r="F77" s="202"/>
      <c r="G77" s="202"/>
      <c r="H77" s="202"/>
      <c r="I77" s="202"/>
      <c r="J77" s="202"/>
      <c r="K77" s="205"/>
      <c r="L77" s="202"/>
      <c r="M77" s="202"/>
    </row>
    <row r="78" spans="1:13" s="197" customFormat="1" x14ac:dyDescent="0.15">
      <c r="A78" s="220"/>
      <c r="B78" s="202"/>
      <c r="C78" s="202"/>
      <c r="D78" s="203"/>
      <c r="E78" s="202"/>
      <c r="F78" s="202"/>
      <c r="G78" s="202"/>
      <c r="H78" s="202"/>
      <c r="I78" s="202"/>
      <c r="J78" s="202"/>
      <c r="K78" s="205"/>
      <c r="L78" s="202"/>
      <c r="M78" s="202"/>
    </row>
    <row r="79" spans="1:13" s="201" customFormat="1" ht="11.25" customHeight="1" x14ac:dyDescent="0.2">
      <c r="A79" s="220"/>
      <c r="B79" s="202"/>
      <c r="C79" s="202"/>
      <c r="D79" s="203"/>
      <c r="E79" s="202"/>
      <c r="F79" s="202"/>
      <c r="G79" s="202"/>
      <c r="H79" s="202"/>
      <c r="I79" s="202"/>
      <c r="J79" s="202"/>
      <c r="K79" s="205"/>
      <c r="L79" s="202"/>
      <c r="M79" s="202"/>
    </row>
    <row r="80" spans="1:13" s="197" customFormat="1" ht="11.25" customHeight="1" x14ac:dyDescent="0.15">
      <c r="A80" s="195" t="s">
        <v>729</v>
      </c>
      <c r="B80" s="384" t="s">
        <v>1224</v>
      </c>
      <c r="C80" s="372"/>
      <c r="D80" s="372"/>
      <c r="E80" s="372"/>
      <c r="F80" s="372"/>
      <c r="G80" s="372"/>
      <c r="H80" s="372"/>
      <c r="I80" s="372"/>
      <c r="J80" s="372"/>
      <c r="K80" s="372"/>
      <c r="L80" s="372"/>
      <c r="M80" s="373"/>
    </row>
    <row r="81" spans="1:13" s="197" customFormat="1" ht="11.25" customHeight="1" x14ac:dyDescent="0.15">
      <c r="A81" s="195" t="s">
        <v>730</v>
      </c>
      <c r="B81" s="384" t="s">
        <v>1225</v>
      </c>
      <c r="C81" s="372"/>
      <c r="D81" s="372"/>
      <c r="E81" s="372"/>
      <c r="F81" s="372"/>
      <c r="G81" s="372"/>
      <c r="H81" s="372"/>
      <c r="I81" s="372"/>
      <c r="J81" s="372"/>
      <c r="K81" s="372"/>
      <c r="L81" s="372"/>
      <c r="M81" s="373"/>
    </row>
    <row r="82" spans="1:13" s="197" customFormat="1" ht="11.25" customHeight="1" x14ac:dyDescent="0.15">
      <c r="A82" s="195" t="s">
        <v>731</v>
      </c>
      <c r="B82" s="384"/>
      <c r="C82" s="372"/>
      <c r="D82" s="372"/>
      <c r="E82" s="372"/>
      <c r="F82" s="372"/>
      <c r="G82" s="372"/>
      <c r="H82" s="372"/>
      <c r="I82" s="372"/>
      <c r="J82" s="372"/>
      <c r="K82" s="372"/>
      <c r="L82" s="372"/>
      <c r="M82" s="373"/>
    </row>
    <row r="83" spans="1:13" s="197" customFormat="1" x14ac:dyDescent="0.15"/>
    <row r="84" spans="1:13" s="197" customFormat="1" x14ac:dyDescent="0.15">
      <c r="A84" s="206"/>
      <c r="B84" s="207"/>
      <c r="C84" s="207"/>
      <c r="D84" s="208"/>
      <c r="E84" s="207"/>
      <c r="F84" s="207"/>
      <c r="G84" s="209"/>
      <c r="H84" s="207"/>
      <c r="I84" s="207"/>
      <c r="J84" s="209"/>
      <c r="K84" s="206"/>
      <c r="L84" s="206"/>
      <c r="M84" s="206"/>
    </row>
    <row r="85" spans="1:13" s="194" customFormat="1" ht="11.25" customHeight="1" x14ac:dyDescent="0.2">
      <c r="A85" s="192" t="s">
        <v>18</v>
      </c>
      <c r="B85" s="193" t="s">
        <v>708</v>
      </c>
      <c r="C85" s="385">
        <v>3010106002</v>
      </c>
      <c r="D85" s="386"/>
      <c r="E85" s="192" t="s">
        <v>709</v>
      </c>
      <c r="F85" s="359" t="s">
        <v>124</v>
      </c>
      <c r="G85" s="360"/>
      <c r="H85" s="361"/>
      <c r="I85" s="192" t="s">
        <v>711</v>
      </c>
      <c r="J85" s="387" t="s">
        <v>1226</v>
      </c>
      <c r="K85" s="388"/>
      <c r="L85" s="388"/>
      <c r="M85" s="389"/>
    </row>
    <row r="86" spans="1:13" s="100" customFormat="1" ht="11.25" customHeight="1" x14ac:dyDescent="0.2">
      <c r="A86" s="98" t="s">
        <v>712</v>
      </c>
      <c r="B86" s="99"/>
      <c r="C86" s="357"/>
      <c r="D86" s="358"/>
      <c r="E86" s="367"/>
      <c r="F86" s="368"/>
      <c r="G86" s="368"/>
      <c r="H86" s="98" t="s">
        <v>712</v>
      </c>
      <c r="I86" s="99"/>
      <c r="J86" s="357"/>
      <c r="K86" s="358"/>
      <c r="L86" s="365"/>
      <c r="M86" s="366"/>
    </row>
    <row r="87" spans="1:13" s="194" customFormat="1" ht="11.25" customHeight="1" x14ac:dyDescent="0.2">
      <c r="A87" s="195" t="s">
        <v>466</v>
      </c>
      <c r="B87" s="376" t="s">
        <v>1216</v>
      </c>
      <c r="C87" s="377"/>
      <c r="D87" s="378"/>
      <c r="E87" s="379"/>
      <c r="F87" s="380"/>
      <c r="G87" s="380"/>
      <c r="H87" s="380"/>
      <c r="I87" s="380"/>
      <c r="J87" s="380"/>
      <c r="K87" s="376"/>
      <c r="L87" s="377"/>
      <c r="M87" s="378"/>
    </row>
    <row r="88" spans="1:13" s="197" customFormat="1" ht="11.25" customHeight="1" x14ac:dyDescent="0.15">
      <c r="A88" s="195" t="s">
        <v>713</v>
      </c>
      <c r="B88" s="381" t="s">
        <v>844</v>
      </c>
      <c r="C88" s="377"/>
      <c r="D88" s="377"/>
      <c r="E88" s="377"/>
      <c r="F88" s="377"/>
      <c r="G88" s="377"/>
      <c r="H88" s="377"/>
      <c r="I88" s="196" t="s">
        <v>715</v>
      </c>
      <c r="J88" s="381" t="s">
        <v>716</v>
      </c>
      <c r="K88" s="382"/>
      <c r="L88" s="382"/>
      <c r="M88" s="383"/>
    </row>
    <row r="89" spans="1:13" s="197" customFormat="1" ht="11.25" customHeight="1" x14ac:dyDescent="0.15">
      <c r="A89" s="195" t="s">
        <v>738</v>
      </c>
      <c r="B89" s="390" t="s">
        <v>1217</v>
      </c>
      <c r="C89" s="390"/>
      <c r="D89" s="391" t="s">
        <v>1218</v>
      </c>
      <c r="E89" s="391"/>
      <c r="F89" s="391" t="s">
        <v>1219</v>
      </c>
      <c r="G89" s="391"/>
      <c r="H89" s="196"/>
      <c r="I89" s="196"/>
      <c r="J89" s="211"/>
      <c r="K89" s="212"/>
      <c r="L89" s="212"/>
      <c r="M89" s="213"/>
    </row>
    <row r="90" spans="1:13" s="201" customFormat="1" ht="11.25" customHeight="1" x14ac:dyDescent="0.2">
      <c r="A90" s="195" t="s">
        <v>1187</v>
      </c>
      <c r="B90" s="104" t="s">
        <v>1221</v>
      </c>
      <c r="C90" s="104" t="s">
        <v>1222</v>
      </c>
      <c r="D90" s="104" t="s">
        <v>1221</v>
      </c>
      <c r="E90" s="104" t="s">
        <v>1222</v>
      </c>
      <c r="F90" s="104" t="s">
        <v>1221</v>
      </c>
      <c r="G90" s="104" t="s">
        <v>1222</v>
      </c>
      <c r="H90" s="198"/>
      <c r="I90" s="198"/>
      <c r="J90" s="198"/>
      <c r="K90" s="200"/>
      <c r="L90" s="198"/>
      <c r="M90" s="198"/>
    </row>
    <row r="91" spans="1:13" s="201" customFormat="1" ht="11.25" customHeight="1" x14ac:dyDescent="0.15">
      <c r="A91" s="214">
        <v>100</v>
      </c>
      <c r="B91" s="216">
        <v>390</v>
      </c>
      <c r="C91" s="216">
        <v>370</v>
      </c>
      <c r="D91" s="215">
        <v>410</v>
      </c>
      <c r="E91" s="215">
        <v>350</v>
      </c>
      <c r="F91" s="161">
        <v>450</v>
      </c>
      <c r="G91" s="161">
        <v>390</v>
      </c>
      <c r="H91" s="202"/>
      <c r="I91" s="202"/>
      <c r="J91" s="202"/>
      <c r="K91" s="204"/>
      <c r="L91" s="202"/>
      <c r="M91" s="202"/>
    </row>
    <row r="92" spans="1:13" s="201" customFormat="1" ht="11.25" customHeight="1" x14ac:dyDescent="0.15">
      <c r="A92" s="214">
        <v>150</v>
      </c>
      <c r="B92" s="216">
        <v>470</v>
      </c>
      <c r="C92" s="216">
        <v>430</v>
      </c>
      <c r="D92" s="215">
        <v>590</v>
      </c>
      <c r="E92" s="215">
        <v>500</v>
      </c>
      <c r="F92" s="161">
        <v>590</v>
      </c>
      <c r="G92" s="161">
        <v>490</v>
      </c>
      <c r="H92" s="202"/>
      <c r="I92" s="202"/>
      <c r="J92" s="202"/>
      <c r="K92" s="205"/>
      <c r="L92" s="202"/>
      <c r="M92" s="202"/>
    </row>
    <row r="93" spans="1:13" s="201" customFormat="1" ht="11.25" customHeight="1" x14ac:dyDescent="0.15">
      <c r="A93" s="214">
        <v>200</v>
      </c>
      <c r="B93" s="216">
        <v>600</v>
      </c>
      <c r="C93" s="216">
        <v>550</v>
      </c>
      <c r="D93" s="215">
        <v>740</v>
      </c>
      <c r="E93" s="216">
        <v>620</v>
      </c>
      <c r="F93" s="161">
        <v>730</v>
      </c>
      <c r="G93" s="161">
        <v>620</v>
      </c>
      <c r="H93" s="161"/>
      <c r="I93" s="202"/>
      <c r="J93" s="202"/>
      <c r="K93" s="205"/>
      <c r="L93" s="202"/>
      <c r="M93" s="202"/>
    </row>
    <row r="94" spans="1:13" s="201" customFormat="1" ht="11.25" customHeight="1" x14ac:dyDescent="0.15">
      <c r="A94" s="217">
        <v>300</v>
      </c>
      <c r="B94" s="216">
        <v>880</v>
      </c>
      <c r="C94" s="216">
        <v>800</v>
      </c>
      <c r="D94" s="215">
        <v>910</v>
      </c>
      <c r="E94" s="215">
        <v>790</v>
      </c>
      <c r="F94" s="161">
        <v>940</v>
      </c>
      <c r="G94" s="161">
        <v>810</v>
      </c>
      <c r="H94" s="161"/>
      <c r="I94" s="202"/>
      <c r="J94" s="202"/>
      <c r="K94" s="205"/>
      <c r="L94" s="202"/>
      <c r="M94" s="202"/>
    </row>
    <row r="95" spans="1:13" s="201" customFormat="1" ht="11.25" customHeight="1" x14ac:dyDescent="0.15">
      <c r="A95" s="214">
        <v>500</v>
      </c>
      <c r="B95" s="216">
        <v>1330</v>
      </c>
      <c r="C95" s="216">
        <v>1330</v>
      </c>
      <c r="D95" s="215">
        <v>1420</v>
      </c>
      <c r="E95" s="215">
        <v>1220</v>
      </c>
      <c r="F95" s="161">
        <v>1530</v>
      </c>
      <c r="G95" s="161">
        <v>1310</v>
      </c>
      <c r="H95" s="161"/>
      <c r="I95" s="218"/>
      <c r="J95" s="218"/>
      <c r="K95" s="219"/>
      <c r="L95" s="218"/>
      <c r="M95" s="218"/>
    </row>
    <row r="96" spans="1:13" s="201" customFormat="1" ht="11.25" customHeight="1" x14ac:dyDescent="0.2">
      <c r="A96" s="217">
        <v>750</v>
      </c>
      <c r="B96" s="161"/>
      <c r="C96" s="161"/>
      <c r="D96" s="161">
        <v>1940</v>
      </c>
      <c r="E96" s="161">
        <v>1760</v>
      </c>
      <c r="F96" s="161">
        <v>1910</v>
      </c>
      <c r="G96" s="161">
        <v>1730</v>
      </c>
      <c r="H96" s="161"/>
      <c r="I96" s="218"/>
      <c r="J96" s="218"/>
      <c r="K96" s="219"/>
      <c r="L96" s="218"/>
      <c r="M96" s="218"/>
    </row>
    <row r="97" spans="1:13" s="201" customFormat="1" ht="11.25" customHeight="1" x14ac:dyDescent="0.2">
      <c r="A97" s="217">
        <v>1000</v>
      </c>
      <c r="B97" s="161"/>
      <c r="C97" s="161"/>
      <c r="D97" s="161">
        <v>2370</v>
      </c>
      <c r="E97" s="161">
        <v>2170</v>
      </c>
      <c r="F97" s="161">
        <v>2360</v>
      </c>
      <c r="G97" s="161">
        <v>2140</v>
      </c>
      <c r="H97" s="161"/>
      <c r="I97" s="218"/>
      <c r="J97" s="218"/>
      <c r="K97" s="219"/>
      <c r="L97" s="218"/>
      <c r="M97" s="218"/>
    </row>
    <row r="98" spans="1:13" s="201" customFormat="1" ht="11.25" customHeight="1" x14ac:dyDescent="0.2">
      <c r="A98" s="217">
        <v>1500</v>
      </c>
      <c r="B98" s="161"/>
      <c r="C98" s="161"/>
      <c r="D98" s="161">
        <v>3840</v>
      </c>
      <c r="E98" s="161">
        <v>3840</v>
      </c>
      <c r="F98" s="161">
        <v>3580</v>
      </c>
      <c r="G98" s="161">
        <v>3380</v>
      </c>
      <c r="H98" s="161"/>
      <c r="I98" s="202"/>
      <c r="J98" s="202"/>
      <c r="K98" s="205"/>
      <c r="L98" s="202"/>
      <c r="M98" s="202"/>
    </row>
    <row r="99" spans="1:13" s="201" customFormat="1" ht="11.25" customHeight="1" x14ac:dyDescent="0.2">
      <c r="A99" s="217">
        <v>2000</v>
      </c>
      <c r="B99" s="161"/>
      <c r="C99" s="161"/>
      <c r="D99" s="161">
        <v>4820</v>
      </c>
      <c r="E99" s="161">
        <v>4820</v>
      </c>
      <c r="F99" s="161">
        <v>4820</v>
      </c>
      <c r="G99" s="161">
        <v>4540</v>
      </c>
      <c r="H99" s="161"/>
      <c r="I99" s="202"/>
      <c r="J99" s="202"/>
      <c r="K99" s="205"/>
      <c r="L99" s="202"/>
      <c r="M99" s="202"/>
    </row>
    <row r="100" spans="1:13" s="201" customFormat="1" ht="11.25" customHeight="1" x14ac:dyDescent="0.2">
      <c r="A100" s="220"/>
      <c r="B100" s="202"/>
      <c r="C100" s="202"/>
      <c r="D100" s="203"/>
      <c r="E100" s="202"/>
      <c r="F100" s="202"/>
      <c r="G100" s="202"/>
      <c r="H100" s="202"/>
      <c r="I100" s="202"/>
      <c r="J100" s="202"/>
      <c r="K100" s="205"/>
      <c r="L100" s="202"/>
      <c r="M100" s="202"/>
    </row>
    <row r="101" spans="1:13" s="197" customFormat="1" hidden="1" x14ac:dyDescent="0.15">
      <c r="A101" s="220"/>
      <c r="B101" s="202"/>
      <c r="C101" s="202"/>
      <c r="D101" s="203"/>
      <c r="E101" s="202"/>
      <c r="F101" s="202"/>
      <c r="G101" s="202"/>
      <c r="H101" s="202"/>
      <c r="I101" s="202"/>
      <c r="J101" s="202"/>
      <c r="K101" s="205"/>
      <c r="L101" s="202"/>
      <c r="M101" s="202"/>
    </row>
    <row r="102" spans="1:13" s="201" customFormat="1" ht="11.25" hidden="1" customHeight="1" x14ac:dyDescent="0.2">
      <c r="A102" s="220"/>
      <c r="B102" s="202"/>
      <c r="C102" s="202"/>
      <c r="D102" s="203"/>
      <c r="E102" s="202"/>
      <c r="F102" s="202"/>
      <c r="G102" s="202"/>
      <c r="H102" s="202"/>
      <c r="I102" s="202"/>
      <c r="J102" s="202"/>
      <c r="K102" s="205"/>
      <c r="L102" s="202"/>
      <c r="M102" s="202"/>
    </row>
    <row r="103" spans="1:13" s="197" customFormat="1" ht="11.25" customHeight="1" x14ac:dyDescent="0.15">
      <c r="A103" s="195" t="s">
        <v>729</v>
      </c>
      <c r="B103" s="384" t="s">
        <v>1224</v>
      </c>
      <c r="C103" s="372"/>
      <c r="D103" s="372"/>
      <c r="E103" s="372"/>
      <c r="F103" s="372"/>
      <c r="G103" s="372"/>
      <c r="H103" s="372"/>
      <c r="I103" s="372"/>
      <c r="J103" s="372"/>
      <c r="K103" s="372"/>
      <c r="L103" s="372"/>
      <c r="M103" s="373"/>
    </row>
    <row r="104" spans="1:13" s="197" customFormat="1" ht="11.25" customHeight="1" x14ac:dyDescent="0.15">
      <c r="A104" s="195" t="s">
        <v>730</v>
      </c>
      <c r="B104" s="384" t="s">
        <v>1225</v>
      </c>
      <c r="C104" s="372"/>
      <c r="D104" s="372"/>
      <c r="E104" s="372"/>
      <c r="F104" s="372"/>
      <c r="G104" s="372"/>
      <c r="H104" s="372"/>
      <c r="I104" s="372"/>
      <c r="J104" s="372"/>
      <c r="K104" s="372"/>
      <c r="L104" s="372"/>
      <c r="M104" s="373"/>
    </row>
    <row r="105" spans="1:13" s="197" customFormat="1" ht="11.25" customHeight="1" x14ac:dyDescent="0.15">
      <c r="A105" s="195" t="s">
        <v>731</v>
      </c>
      <c r="B105" s="384"/>
      <c r="C105" s="372"/>
      <c r="D105" s="372"/>
      <c r="E105" s="372"/>
      <c r="F105" s="372"/>
      <c r="G105" s="372"/>
      <c r="H105" s="372"/>
      <c r="I105" s="372"/>
      <c r="J105" s="372"/>
      <c r="K105" s="372"/>
      <c r="L105" s="372"/>
      <c r="M105" s="373"/>
    </row>
    <row r="106" spans="1:13" s="197" customFormat="1" x14ac:dyDescent="0.15"/>
    <row r="107" spans="1:13" s="197" customFormat="1" x14ac:dyDescent="0.15">
      <c r="A107" s="206"/>
      <c r="B107" s="207"/>
      <c r="C107" s="207"/>
      <c r="D107" s="208"/>
      <c r="E107" s="207"/>
      <c r="F107" s="207"/>
      <c r="G107" s="209"/>
      <c r="H107" s="207"/>
      <c r="I107" s="207"/>
      <c r="J107" s="209"/>
      <c r="K107" s="206"/>
      <c r="L107" s="206"/>
      <c r="M107" s="206"/>
    </row>
    <row r="108" spans="1:13" s="194" customFormat="1" ht="11.25" customHeight="1" x14ac:dyDescent="0.2">
      <c r="A108" s="192" t="s">
        <v>18</v>
      </c>
      <c r="B108" s="193" t="s">
        <v>708</v>
      </c>
      <c r="C108" s="385">
        <v>3010106003</v>
      </c>
      <c r="D108" s="386"/>
      <c r="E108" s="192" t="s">
        <v>709</v>
      </c>
      <c r="F108" s="359" t="s">
        <v>124</v>
      </c>
      <c r="G108" s="360"/>
      <c r="H108" s="361"/>
      <c r="I108" s="192" t="s">
        <v>711</v>
      </c>
      <c r="J108" s="387" t="s">
        <v>1227</v>
      </c>
      <c r="K108" s="388"/>
      <c r="L108" s="388"/>
      <c r="M108" s="389"/>
    </row>
    <row r="109" spans="1:13" s="100" customFormat="1" ht="11.25" customHeight="1" x14ac:dyDescent="0.2">
      <c r="A109" s="98" t="s">
        <v>712</v>
      </c>
      <c r="B109" s="99"/>
      <c r="C109" s="357"/>
      <c r="D109" s="358"/>
      <c r="E109" s="367"/>
      <c r="F109" s="368"/>
      <c r="G109" s="368"/>
      <c r="H109" s="98" t="s">
        <v>712</v>
      </c>
      <c r="I109" s="99"/>
      <c r="J109" s="357"/>
      <c r="K109" s="358"/>
      <c r="L109" s="365"/>
      <c r="M109" s="366"/>
    </row>
    <row r="110" spans="1:13" s="194" customFormat="1" ht="11.25" customHeight="1" x14ac:dyDescent="0.2">
      <c r="A110" s="195" t="s">
        <v>466</v>
      </c>
      <c r="B110" s="376" t="s">
        <v>1228</v>
      </c>
      <c r="C110" s="377"/>
      <c r="D110" s="378"/>
      <c r="E110" s="379" t="s">
        <v>278</v>
      </c>
      <c r="F110" s="380"/>
      <c r="G110" s="380"/>
      <c r="H110" s="380"/>
      <c r="I110" s="380"/>
      <c r="J110" s="380"/>
      <c r="K110" s="376" t="s">
        <v>1229</v>
      </c>
      <c r="L110" s="377"/>
      <c r="M110" s="378"/>
    </row>
    <row r="111" spans="1:13" s="197" customFormat="1" ht="11.25" customHeight="1" x14ac:dyDescent="0.15">
      <c r="A111" s="195" t="s">
        <v>713</v>
      </c>
      <c r="B111" s="381" t="s">
        <v>844</v>
      </c>
      <c r="C111" s="377"/>
      <c r="D111" s="377"/>
      <c r="E111" s="377"/>
      <c r="F111" s="377"/>
      <c r="G111" s="377"/>
      <c r="H111" s="377"/>
      <c r="I111" s="196" t="s">
        <v>715</v>
      </c>
      <c r="J111" s="381" t="s">
        <v>737</v>
      </c>
      <c r="K111" s="382"/>
      <c r="L111" s="382"/>
      <c r="M111" s="383"/>
    </row>
    <row r="112" spans="1:13" s="197" customFormat="1" ht="11.25" customHeight="1" x14ac:dyDescent="0.15">
      <c r="A112" s="195" t="s">
        <v>738</v>
      </c>
      <c r="B112" s="390" t="s">
        <v>1217</v>
      </c>
      <c r="C112" s="390"/>
      <c r="D112" s="391" t="s">
        <v>1218</v>
      </c>
      <c r="E112" s="391"/>
      <c r="F112" s="391" t="s">
        <v>1219</v>
      </c>
      <c r="G112" s="391"/>
      <c r="H112" s="210"/>
      <c r="I112" s="196"/>
      <c r="J112" s="211"/>
      <c r="K112" s="212"/>
      <c r="L112" s="212"/>
      <c r="M112" s="213"/>
    </row>
    <row r="113" spans="1:13" s="201" customFormat="1" ht="11.25" customHeight="1" x14ac:dyDescent="0.2">
      <c r="A113" s="195" t="s">
        <v>1187</v>
      </c>
      <c r="B113" s="104" t="s">
        <v>1221</v>
      </c>
      <c r="C113" s="104" t="s">
        <v>1222</v>
      </c>
      <c r="D113" s="104" t="s">
        <v>1221</v>
      </c>
      <c r="E113" s="104" t="s">
        <v>1222</v>
      </c>
      <c r="F113" s="104" t="s">
        <v>1221</v>
      </c>
      <c r="G113" s="104" t="s">
        <v>1222</v>
      </c>
      <c r="H113" s="103"/>
      <c r="I113" s="198"/>
      <c r="J113" s="198"/>
      <c r="K113" s="200"/>
      <c r="L113" s="198"/>
      <c r="M113" s="198"/>
    </row>
    <row r="114" spans="1:13" s="201" customFormat="1" ht="11.25" customHeight="1" x14ac:dyDescent="0.15">
      <c r="A114" s="214">
        <v>100</v>
      </c>
      <c r="B114" s="216">
        <v>565</v>
      </c>
      <c r="C114" s="216">
        <v>565</v>
      </c>
      <c r="D114" s="215">
        <v>660</v>
      </c>
      <c r="E114" s="215">
        <v>655</v>
      </c>
      <c r="F114" s="161">
        <v>645</v>
      </c>
      <c r="G114" s="161">
        <v>665</v>
      </c>
      <c r="H114" s="202"/>
      <c r="I114" s="202"/>
      <c r="J114" s="202"/>
      <c r="K114" s="204"/>
      <c r="L114" s="202"/>
      <c r="M114" s="202"/>
    </row>
    <row r="115" spans="1:13" s="201" customFormat="1" ht="11.25" customHeight="1" x14ac:dyDescent="0.15">
      <c r="A115" s="214">
        <v>150</v>
      </c>
      <c r="B115" s="216">
        <v>750</v>
      </c>
      <c r="C115" s="216">
        <v>740</v>
      </c>
      <c r="D115" s="215">
        <v>870</v>
      </c>
      <c r="E115" s="215">
        <v>870</v>
      </c>
      <c r="F115" s="161">
        <v>880</v>
      </c>
      <c r="G115" s="161">
        <v>875</v>
      </c>
      <c r="H115" s="202"/>
      <c r="I115" s="202"/>
      <c r="J115" s="202"/>
      <c r="K115" s="205"/>
      <c r="L115" s="202"/>
      <c r="M115" s="202"/>
    </row>
    <row r="116" spans="1:13" s="201" customFormat="1" ht="11.25" customHeight="1" x14ac:dyDescent="0.15">
      <c r="A116" s="214">
        <v>200</v>
      </c>
      <c r="B116" s="216">
        <v>965</v>
      </c>
      <c r="C116" s="216">
        <v>940</v>
      </c>
      <c r="D116" s="215">
        <v>1015</v>
      </c>
      <c r="E116" s="216">
        <v>990</v>
      </c>
      <c r="F116" s="161">
        <v>990</v>
      </c>
      <c r="G116" s="161">
        <v>980</v>
      </c>
      <c r="H116" s="161"/>
      <c r="I116" s="202"/>
      <c r="J116" s="202"/>
      <c r="K116" s="205"/>
      <c r="L116" s="202"/>
      <c r="M116" s="202"/>
    </row>
    <row r="117" spans="1:13" s="201" customFormat="1" ht="11.25" customHeight="1" x14ac:dyDescent="0.15">
      <c r="A117" s="217">
        <v>300</v>
      </c>
      <c r="B117" s="216">
        <v>1360</v>
      </c>
      <c r="C117" s="216">
        <v>1340</v>
      </c>
      <c r="D117" s="215">
        <v>1395</v>
      </c>
      <c r="E117" s="215">
        <v>1415</v>
      </c>
      <c r="F117" s="161">
        <v>1375</v>
      </c>
      <c r="G117" s="161">
        <v>1370</v>
      </c>
      <c r="H117" s="161"/>
      <c r="I117" s="202"/>
      <c r="J117" s="202"/>
      <c r="K117" s="205"/>
      <c r="L117" s="202"/>
      <c r="M117" s="202"/>
    </row>
    <row r="118" spans="1:13" s="201" customFormat="1" ht="11.25" customHeight="1" x14ac:dyDescent="0.15">
      <c r="A118" s="214">
        <v>500</v>
      </c>
      <c r="B118" s="216">
        <v>1895</v>
      </c>
      <c r="C118" s="216">
        <v>1795</v>
      </c>
      <c r="D118" s="215">
        <v>2080</v>
      </c>
      <c r="E118" s="215">
        <v>2085</v>
      </c>
      <c r="F118" s="161">
        <v>2055</v>
      </c>
      <c r="G118" s="161">
        <v>2060</v>
      </c>
      <c r="H118" s="161"/>
      <c r="I118" s="218"/>
      <c r="J118" s="218"/>
      <c r="K118" s="219"/>
      <c r="L118" s="218"/>
      <c r="M118" s="218"/>
    </row>
    <row r="119" spans="1:13" s="201" customFormat="1" ht="11.25" customHeight="1" x14ac:dyDescent="0.2">
      <c r="A119" s="217">
        <v>750</v>
      </c>
      <c r="B119" s="161"/>
      <c r="C119" s="161"/>
      <c r="D119" s="161">
        <v>2895</v>
      </c>
      <c r="E119" s="161">
        <v>2915</v>
      </c>
      <c r="F119" s="161">
        <v>2910</v>
      </c>
      <c r="G119" s="161">
        <v>2905</v>
      </c>
      <c r="H119" s="161"/>
      <c r="I119" s="218"/>
      <c r="J119" s="218"/>
      <c r="K119" s="219"/>
      <c r="L119" s="218"/>
      <c r="M119" s="218"/>
    </row>
    <row r="120" spans="1:13" s="201" customFormat="1" ht="11.25" customHeight="1" x14ac:dyDescent="0.2">
      <c r="A120" s="217">
        <v>1000</v>
      </c>
      <c r="B120" s="161"/>
      <c r="C120" s="161"/>
      <c r="D120" s="161">
        <v>3685</v>
      </c>
      <c r="E120" s="161">
        <v>3500</v>
      </c>
      <c r="F120" s="161">
        <v>3670</v>
      </c>
      <c r="G120" s="161">
        <v>3475</v>
      </c>
      <c r="H120" s="161"/>
      <c r="I120" s="218"/>
      <c r="J120" s="218"/>
      <c r="K120" s="219"/>
      <c r="L120" s="218"/>
      <c r="M120" s="218"/>
    </row>
    <row r="121" spans="1:13" s="201" customFormat="1" ht="11.25" customHeight="1" x14ac:dyDescent="0.2">
      <c r="A121" s="217">
        <v>1500</v>
      </c>
      <c r="B121" s="161"/>
      <c r="C121" s="161"/>
      <c r="D121" s="161">
        <v>5250</v>
      </c>
      <c r="E121" s="161">
        <v>5110</v>
      </c>
      <c r="F121" s="161">
        <v>4950</v>
      </c>
      <c r="G121" s="161">
        <v>4850</v>
      </c>
      <c r="H121" s="161"/>
      <c r="I121" s="202"/>
      <c r="J121" s="202"/>
      <c r="K121" s="205"/>
      <c r="L121" s="202"/>
      <c r="M121" s="202"/>
    </row>
    <row r="122" spans="1:13" s="201" customFormat="1" ht="11.25" customHeight="1" x14ac:dyDescent="0.2">
      <c r="A122" s="217">
        <v>2000</v>
      </c>
      <c r="B122" s="161"/>
      <c r="C122" s="161"/>
      <c r="D122" s="161">
        <v>6600</v>
      </c>
      <c r="E122" s="161">
        <v>6220</v>
      </c>
      <c r="F122" s="161">
        <v>5850</v>
      </c>
      <c r="G122" s="161">
        <v>5700</v>
      </c>
      <c r="H122" s="161"/>
      <c r="I122" s="202"/>
      <c r="J122" s="202"/>
      <c r="K122" s="205"/>
      <c r="L122" s="202"/>
      <c r="M122" s="202"/>
    </row>
    <row r="123" spans="1:13" s="201" customFormat="1" ht="11.25" customHeight="1" x14ac:dyDescent="0.2">
      <c r="A123" s="220"/>
      <c r="B123" s="202"/>
      <c r="C123" s="202"/>
      <c r="D123" s="203"/>
      <c r="E123" s="221"/>
      <c r="F123" s="202"/>
      <c r="G123" s="202"/>
      <c r="H123" s="202"/>
      <c r="I123" s="202"/>
      <c r="J123" s="202"/>
      <c r="K123" s="205"/>
      <c r="L123" s="202"/>
      <c r="M123" s="202"/>
    </row>
    <row r="124" spans="1:13" s="197" customFormat="1" hidden="1" x14ac:dyDescent="0.15">
      <c r="A124" s="220"/>
      <c r="B124" s="202"/>
      <c r="C124" s="202"/>
      <c r="D124" s="203"/>
      <c r="E124" s="202"/>
      <c r="F124" s="202"/>
      <c r="G124" s="202"/>
      <c r="H124" s="202"/>
      <c r="I124" s="202"/>
      <c r="J124" s="202"/>
      <c r="K124" s="205"/>
      <c r="L124" s="202"/>
      <c r="M124" s="202"/>
    </row>
    <row r="125" spans="1:13" s="201" customFormat="1" ht="11.25" hidden="1" customHeight="1" x14ac:dyDescent="0.2">
      <c r="A125" s="220"/>
      <c r="B125" s="202"/>
      <c r="C125" s="202"/>
      <c r="D125" s="203"/>
      <c r="E125" s="202"/>
      <c r="F125" s="202"/>
      <c r="G125" s="202"/>
      <c r="H125" s="202"/>
      <c r="I125" s="202"/>
      <c r="J125" s="202"/>
      <c r="K125" s="205"/>
      <c r="L125" s="202"/>
      <c r="M125" s="202"/>
    </row>
    <row r="126" spans="1:13" s="197" customFormat="1" ht="11.25" customHeight="1" x14ac:dyDescent="0.15">
      <c r="A126" s="195" t="s">
        <v>729</v>
      </c>
      <c r="B126" s="384" t="s">
        <v>1230</v>
      </c>
      <c r="C126" s="372"/>
      <c r="D126" s="372"/>
      <c r="E126" s="372"/>
      <c r="F126" s="372"/>
      <c r="G126" s="372"/>
      <c r="H126" s="372"/>
      <c r="I126" s="372"/>
      <c r="J126" s="372"/>
      <c r="K126" s="372"/>
      <c r="L126" s="372"/>
      <c r="M126" s="373"/>
    </row>
    <row r="127" spans="1:13" s="197" customFormat="1" ht="11.25" customHeight="1" x14ac:dyDescent="0.15">
      <c r="A127" s="195" t="s">
        <v>730</v>
      </c>
      <c r="B127" s="384" t="s">
        <v>1224</v>
      </c>
      <c r="C127" s="372"/>
      <c r="D127" s="372"/>
      <c r="E127" s="372"/>
      <c r="F127" s="372"/>
      <c r="G127" s="372"/>
      <c r="H127" s="372"/>
      <c r="I127" s="372"/>
      <c r="J127" s="372"/>
      <c r="K127" s="372"/>
      <c r="L127" s="372"/>
      <c r="M127" s="373"/>
    </row>
    <row r="128" spans="1:13" s="197" customFormat="1" ht="11.25" customHeight="1" x14ac:dyDescent="0.15">
      <c r="A128" s="195" t="s">
        <v>731</v>
      </c>
      <c r="B128" s="384" t="s">
        <v>1225</v>
      </c>
      <c r="C128" s="372"/>
      <c r="D128" s="372"/>
      <c r="E128" s="372"/>
      <c r="F128" s="372"/>
      <c r="G128" s="372"/>
      <c r="H128" s="372"/>
      <c r="I128" s="372"/>
      <c r="J128" s="372"/>
      <c r="K128" s="372"/>
      <c r="L128" s="372"/>
      <c r="M128" s="373"/>
    </row>
    <row r="129" spans="1:13" s="197" customFormat="1" x14ac:dyDescent="0.15"/>
    <row r="130" spans="1:13" s="197" customFormat="1" x14ac:dyDescent="0.15">
      <c r="A130" s="206"/>
      <c r="B130" s="207"/>
      <c r="C130" s="207"/>
      <c r="D130" s="208"/>
      <c r="E130" s="207"/>
      <c r="F130" s="207"/>
      <c r="G130" s="209"/>
      <c r="H130" s="207"/>
      <c r="I130" s="207"/>
      <c r="J130" s="209"/>
      <c r="K130" s="206"/>
      <c r="L130" s="206"/>
      <c r="M130" s="206"/>
    </row>
    <row r="131" spans="1:13" s="194" customFormat="1" ht="11.25" customHeight="1" x14ac:dyDescent="0.2">
      <c r="A131" s="192" t="s">
        <v>18</v>
      </c>
      <c r="B131" s="193" t="s">
        <v>708</v>
      </c>
      <c r="C131" s="385">
        <v>3010106004</v>
      </c>
      <c r="D131" s="386"/>
      <c r="E131" s="192" t="s">
        <v>709</v>
      </c>
      <c r="F131" s="359" t="s">
        <v>124</v>
      </c>
      <c r="G131" s="360"/>
      <c r="H131" s="361"/>
      <c r="I131" s="192" t="s">
        <v>711</v>
      </c>
      <c r="J131" s="387" t="s">
        <v>1231</v>
      </c>
      <c r="K131" s="388"/>
      <c r="L131" s="388"/>
      <c r="M131" s="389"/>
    </row>
    <row r="132" spans="1:13" s="100" customFormat="1" ht="11.25" customHeight="1" x14ac:dyDescent="0.2">
      <c r="A132" s="98" t="s">
        <v>712</v>
      </c>
      <c r="B132" s="99"/>
      <c r="C132" s="357"/>
      <c r="D132" s="358"/>
      <c r="E132" s="367"/>
      <c r="F132" s="368"/>
      <c r="G132" s="368"/>
      <c r="H132" s="98" t="s">
        <v>712</v>
      </c>
      <c r="I132" s="99"/>
      <c r="J132" s="357"/>
      <c r="K132" s="358"/>
      <c r="L132" s="365"/>
      <c r="M132" s="366"/>
    </row>
    <row r="133" spans="1:13" s="194" customFormat="1" ht="11.25" customHeight="1" x14ac:dyDescent="0.2">
      <c r="A133" s="195" t="s">
        <v>466</v>
      </c>
      <c r="B133" s="376" t="s">
        <v>1228</v>
      </c>
      <c r="C133" s="377"/>
      <c r="D133" s="378"/>
      <c r="E133" s="379" t="s">
        <v>278</v>
      </c>
      <c r="F133" s="380"/>
      <c r="G133" s="380"/>
      <c r="H133" s="380"/>
      <c r="I133" s="380"/>
      <c r="J133" s="380"/>
      <c r="K133" s="376" t="s">
        <v>1232</v>
      </c>
      <c r="L133" s="377"/>
      <c r="M133" s="378"/>
    </row>
    <row r="134" spans="1:13" s="197" customFormat="1" ht="11.25" customHeight="1" x14ac:dyDescent="0.15">
      <c r="A134" s="195" t="s">
        <v>713</v>
      </c>
      <c r="B134" s="381" t="s">
        <v>844</v>
      </c>
      <c r="C134" s="377"/>
      <c r="D134" s="377"/>
      <c r="E134" s="377"/>
      <c r="F134" s="377"/>
      <c r="G134" s="377"/>
      <c r="H134" s="377"/>
      <c r="I134" s="196" t="s">
        <v>715</v>
      </c>
      <c r="J134" s="381" t="s">
        <v>737</v>
      </c>
      <c r="K134" s="382"/>
      <c r="L134" s="382"/>
      <c r="M134" s="383"/>
    </row>
    <row r="135" spans="1:13" s="197" customFormat="1" ht="11.25" customHeight="1" x14ac:dyDescent="0.15">
      <c r="A135" s="195" t="s">
        <v>738</v>
      </c>
      <c r="B135" s="390" t="s">
        <v>1217</v>
      </c>
      <c r="C135" s="390"/>
      <c r="D135" s="391" t="s">
        <v>1218</v>
      </c>
      <c r="E135" s="391"/>
      <c r="F135" s="391" t="s">
        <v>1219</v>
      </c>
      <c r="G135" s="391"/>
      <c r="H135" s="222" t="s">
        <v>1220</v>
      </c>
      <c r="I135" s="104"/>
      <c r="J135" s="211"/>
      <c r="K135" s="212"/>
      <c r="L135" s="212"/>
      <c r="M135" s="213"/>
    </row>
    <row r="136" spans="1:13" s="201" customFormat="1" ht="11.25" customHeight="1" x14ac:dyDescent="0.2">
      <c r="A136" s="195" t="s">
        <v>1187</v>
      </c>
      <c r="B136" s="104" t="s">
        <v>1221</v>
      </c>
      <c r="C136" s="104" t="s">
        <v>1222</v>
      </c>
      <c r="D136" s="104" t="s">
        <v>1221</v>
      </c>
      <c r="E136" s="104" t="s">
        <v>1222</v>
      </c>
      <c r="F136" s="104" t="s">
        <v>1221</v>
      </c>
      <c r="G136" s="104" t="s">
        <v>1222</v>
      </c>
      <c r="H136" s="104" t="s">
        <v>1223</v>
      </c>
      <c r="I136" s="104"/>
      <c r="J136" s="198"/>
      <c r="K136" s="200"/>
      <c r="L136" s="198"/>
      <c r="M136" s="198"/>
    </row>
    <row r="137" spans="1:13" s="201" customFormat="1" ht="11.25" customHeight="1" x14ac:dyDescent="0.15">
      <c r="A137" s="214">
        <v>100</v>
      </c>
      <c r="B137" s="216">
        <v>575</v>
      </c>
      <c r="C137" s="216">
        <v>540</v>
      </c>
      <c r="D137" s="215">
        <v>690</v>
      </c>
      <c r="E137" s="215">
        <v>685</v>
      </c>
      <c r="F137" s="161">
        <v>685</v>
      </c>
      <c r="G137" s="161">
        <v>680</v>
      </c>
      <c r="H137" s="161">
        <v>775</v>
      </c>
      <c r="I137" s="202"/>
      <c r="J137" s="202"/>
      <c r="K137" s="204"/>
      <c r="L137" s="202"/>
      <c r="M137" s="202"/>
    </row>
    <row r="138" spans="1:13" s="201" customFormat="1" ht="11.25" customHeight="1" x14ac:dyDescent="0.15">
      <c r="A138" s="214">
        <v>150</v>
      </c>
      <c r="B138" s="216">
        <v>750</v>
      </c>
      <c r="C138" s="216">
        <v>705</v>
      </c>
      <c r="D138" s="215">
        <v>880</v>
      </c>
      <c r="E138" s="215">
        <v>875</v>
      </c>
      <c r="F138" s="161">
        <v>875</v>
      </c>
      <c r="G138" s="161">
        <v>870</v>
      </c>
      <c r="H138" s="161">
        <v>1000</v>
      </c>
      <c r="I138" s="202"/>
      <c r="J138" s="202"/>
      <c r="K138" s="205"/>
      <c r="L138" s="202"/>
      <c r="M138" s="202"/>
    </row>
    <row r="139" spans="1:13" s="201" customFormat="1" ht="11.25" customHeight="1" x14ac:dyDescent="0.15">
      <c r="A139" s="214">
        <v>200</v>
      </c>
      <c r="B139" s="216">
        <v>1045</v>
      </c>
      <c r="C139" s="216">
        <v>995</v>
      </c>
      <c r="D139" s="215">
        <v>1170</v>
      </c>
      <c r="E139" s="216">
        <v>1150</v>
      </c>
      <c r="F139" s="161">
        <v>1165</v>
      </c>
      <c r="G139" s="161">
        <v>1150</v>
      </c>
      <c r="H139" s="161">
        <v>1300</v>
      </c>
      <c r="I139" s="202"/>
      <c r="J139" s="202"/>
      <c r="K139" s="205"/>
      <c r="L139" s="202"/>
      <c r="M139" s="202"/>
    </row>
    <row r="140" spans="1:13" s="201" customFormat="1" ht="11.25" customHeight="1" x14ac:dyDescent="0.15">
      <c r="A140" s="217">
        <v>300</v>
      </c>
      <c r="B140" s="216">
        <v>1255</v>
      </c>
      <c r="C140" s="216">
        <v>1180</v>
      </c>
      <c r="D140" s="215">
        <v>1530</v>
      </c>
      <c r="E140" s="215">
        <v>1490</v>
      </c>
      <c r="F140" s="161">
        <v>1540</v>
      </c>
      <c r="G140" s="161">
        <v>1500</v>
      </c>
      <c r="H140" s="161">
        <v>1700</v>
      </c>
      <c r="I140" s="202"/>
      <c r="J140" s="202"/>
      <c r="K140" s="205"/>
      <c r="L140" s="202"/>
      <c r="M140" s="202"/>
    </row>
    <row r="141" spans="1:13" s="201" customFormat="1" ht="11.25" customHeight="1" x14ac:dyDescent="0.15">
      <c r="A141" s="214">
        <v>500</v>
      </c>
      <c r="B141" s="216">
        <v>1785</v>
      </c>
      <c r="C141" s="216">
        <v>1630</v>
      </c>
      <c r="D141" s="215">
        <v>1920</v>
      </c>
      <c r="E141" s="215">
        <v>1905</v>
      </c>
      <c r="F141" s="161">
        <v>1965</v>
      </c>
      <c r="G141" s="161">
        <v>1950</v>
      </c>
      <c r="H141" s="161"/>
      <c r="I141" s="218"/>
      <c r="J141" s="218"/>
      <c r="K141" s="219"/>
      <c r="L141" s="218"/>
      <c r="M141" s="218"/>
    </row>
    <row r="142" spans="1:13" s="201" customFormat="1" ht="11.25" customHeight="1" x14ac:dyDescent="0.2">
      <c r="A142" s="217">
        <v>750</v>
      </c>
      <c r="B142" s="161"/>
      <c r="C142" s="161"/>
      <c r="D142" s="161">
        <v>2815</v>
      </c>
      <c r="E142" s="161">
        <v>2750</v>
      </c>
      <c r="F142" s="161">
        <v>2785</v>
      </c>
      <c r="G142" s="161">
        <v>2765</v>
      </c>
      <c r="H142" s="161"/>
      <c r="I142" s="218"/>
      <c r="J142" s="218"/>
      <c r="K142" s="219"/>
      <c r="L142" s="218"/>
      <c r="M142" s="218"/>
    </row>
    <row r="143" spans="1:13" s="201" customFormat="1" ht="11.25" customHeight="1" x14ac:dyDescent="0.2">
      <c r="A143" s="217">
        <v>1000</v>
      </c>
      <c r="B143" s="161"/>
      <c r="C143" s="161"/>
      <c r="D143" s="161">
        <v>3290</v>
      </c>
      <c r="E143" s="161">
        <v>3270</v>
      </c>
      <c r="F143" s="161">
        <v>3255</v>
      </c>
      <c r="G143" s="161">
        <v>3270</v>
      </c>
      <c r="H143" s="161"/>
      <c r="I143" s="218"/>
      <c r="J143" s="218"/>
      <c r="K143" s="219"/>
      <c r="L143" s="218"/>
      <c r="M143" s="218"/>
    </row>
    <row r="144" spans="1:13" s="201" customFormat="1" ht="11.25" customHeight="1" x14ac:dyDescent="0.2">
      <c r="A144" s="217"/>
      <c r="B144" s="161"/>
      <c r="C144" s="161"/>
      <c r="D144" s="161"/>
      <c r="E144" s="161"/>
      <c r="F144" s="161"/>
      <c r="G144" s="161"/>
      <c r="H144" s="161"/>
      <c r="I144" s="202"/>
      <c r="J144" s="202"/>
      <c r="K144" s="205"/>
      <c r="L144" s="202"/>
      <c r="M144" s="202"/>
    </row>
    <row r="145" spans="1:13" s="201" customFormat="1" ht="11.25" hidden="1" customHeight="1" x14ac:dyDescent="0.2">
      <c r="A145" s="217"/>
      <c r="B145" s="161"/>
      <c r="C145" s="161"/>
      <c r="D145" s="161"/>
      <c r="E145" s="161"/>
      <c r="F145" s="161"/>
      <c r="G145" s="161"/>
      <c r="H145" s="161"/>
      <c r="I145" s="202"/>
      <c r="J145" s="202"/>
      <c r="K145" s="205"/>
      <c r="L145" s="202"/>
      <c r="M145" s="202"/>
    </row>
    <row r="146" spans="1:13" s="201" customFormat="1" ht="11.25" hidden="1" customHeight="1" x14ac:dyDescent="0.2">
      <c r="A146" s="220"/>
      <c r="B146" s="202"/>
      <c r="C146" s="202"/>
      <c r="D146" s="203"/>
      <c r="E146" s="221"/>
      <c r="F146" s="202"/>
      <c r="G146" s="202"/>
      <c r="H146" s="202"/>
      <c r="I146" s="202"/>
      <c r="J146" s="202"/>
      <c r="K146" s="205"/>
      <c r="L146" s="202"/>
      <c r="M146" s="202"/>
    </row>
    <row r="147" spans="1:13" s="197" customFormat="1" hidden="1" x14ac:dyDescent="0.15">
      <c r="A147" s="220"/>
      <c r="B147" s="202"/>
      <c r="C147" s="202"/>
      <c r="D147" s="203"/>
      <c r="E147" s="202"/>
      <c r="F147" s="202"/>
      <c r="G147" s="202"/>
      <c r="H147" s="202"/>
      <c r="I147" s="202"/>
      <c r="J147" s="202"/>
      <c r="K147" s="205"/>
      <c r="L147" s="202"/>
      <c r="M147" s="202"/>
    </row>
    <row r="148" spans="1:13" s="201" customFormat="1" ht="11.25" hidden="1" customHeight="1" x14ac:dyDescent="0.2">
      <c r="A148" s="220"/>
      <c r="B148" s="202"/>
      <c r="C148" s="202"/>
      <c r="D148" s="203"/>
      <c r="E148" s="202"/>
      <c r="F148" s="202"/>
      <c r="G148" s="202"/>
      <c r="H148" s="202"/>
      <c r="I148" s="202"/>
      <c r="J148" s="202"/>
      <c r="K148" s="205"/>
      <c r="L148" s="202"/>
      <c r="M148" s="202"/>
    </row>
    <row r="149" spans="1:13" s="197" customFormat="1" ht="11.25" customHeight="1" x14ac:dyDescent="0.15">
      <c r="A149" s="195" t="s">
        <v>729</v>
      </c>
      <c r="B149" s="384" t="s">
        <v>1233</v>
      </c>
      <c r="C149" s="372"/>
      <c r="D149" s="372"/>
      <c r="E149" s="372"/>
      <c r="F149" s="372"/>
      <c r="G149" s="372"/>
      <c r="H149" s="372"/>
      <c r="I149" s="372"/>
      <c r="J149" s="372"/>
      <c r="K149" s="372"/>
      <c r="L149" s="372"/>
      <c r="M149" s="373"/>
    </row>
    <row r="150" spans="1:13" s="197" customFormat="1" ht="11.25" customHeight="1" x14ac:dyDescent="0.15">
      <c r="A150" s="195" t="s">
        <v>730</v>
      </c>
      <c r="B150" s="384" t="s">
        <v>1224</v>
      </c>
      <c r="C150" s="372"/>
      <c r="D150" s="372"/>
      <c r="E150" s="372"/>
      <c r="F150" s="372"/>
      <c r="G150" s="372"/>
      <c r="H150" s="372"/>
      <c r="I150" s="372"/>
      <c r="J150" s="372"/>
      <c r="K150" s="372"/>
      <c r="L150" s="372"/>
      <c r="M150" s="373"/>
    </row>
    <row r="151" spans="1:13" s="197" customFormat="1" ht="11.25" customHeight="1" x14ac:dyDescent="0.15">
      <c r="A151" s="195" t="s">
        <v>731</v>
      </c>
      <c r="B151" s="384" t="s">
        <v>1225</v>
      </c>
      <c r="C151" s="372"/>
      <c r="D151" s="372"/>
      <c r="E151" s="372"/>
      <c r="F151" s="372"/>
      <c r="G151" s="372"/>
      <c r="H151" s="372"/>
      <c r="I151" s="372"/>
      <c r="J151" s="372"/>
      <c r="K151" s="372"/>
      <c r="L151" s="372"/>
      <c r="M151" s="373"/>
    </row>
    <row r="152" spans="1:13" s="197" customFormat="1" x14ac:dyDescent="0.15"/>
    <row r="153" spans="1:13" s="197" customFormat="1" x14ac:dyDescent="0.15">
      <c r="A153" s="206"/>
      <c r="B153" s="207"/>
      <c r="C153" s="207"/>
      <c r="D153" s="208"/>
      <c r="E153" s="207"/>
      <c r="F153" s="207"/>
      <c r="G153" s="209"/>
      <c r="H153" s="207"/>
      <c r="I153" s="207"/>
      <c r="J153" s="209"/>
      <c r="K153" s="206"/>
      <c r="L153" s="206"/>
      <c r="M153" s="206"/>
    </row>
    <row r="154" spans="1:13" s="194" customFormat="1" ht="11.25" customHeight="1" x14ac:dyDescent="0.2">
      <c r="A154" s="192" t="s">
        <v>18</v>
      </c>
      <c r="B154" s="193" t="s">
        <v>708</v>
      </c>
      <c r="C154" s="385">
        <v>3010106005</v>
      </c>
      <c r="D154" s="386"/>
      <c r="E154" s="192" t="s">
        <v>709</v>
      </c>
      <c r="F154" s="359" t="s">
        <v>1234</v>
      </c>
      <c r="G154" s="360"/>
      <c r="H154" s="361"/>
      <c r="I154" s="192" t="s">
        <v>711</v>
      </c>
      <c r="J154" s="387" t="s">
        <v>1235</v>
      </c>
      <c r="K154" s="388"/>
      <c r="L154" s="388"/>
      <c r="M154" s="389"/>
    </row>
    <row r="155" spans="1:13" s="100" customFormat="1" ht="11.25" customHeight="1" x14ac:dyDescent="0.2">
      <c r="A155" s="98" t="s">
        <v>712</v>
      </c>
      <c r="B155" s="99"/>
      <c r="C155" s="357"/>
      <c r="D155" s="358"/>
      <c r="E155" s="367"/>
      <c r="F155" s="368"/>
      <c r="G155" s="368"/>
      <c r="H155" s="98" t="s">
        <v>712</v>
      </c>
      <c r="I155" s="99"/>
      <c r="J155" s="357"/>
      <c r="K155" s="358"/>
      <c r="L155" s="365"/>
      <c r="M155" s="366"/>
    </row>
    <row r="156" spans="1:13" s="194" customFormat="1" ht="11.25" customHeight="1" x14ac:dyDescent="0.2">
      <c r="A156" s="195" t="s">
        <v>466</v>
      </c>
      <c r="B156" s="376" t="s">
        <v>1236</v>
      </c>
      <c r="C156" s="377"/>
      <c r="D156" s="378"/>
      <c r="E156" s="379" t="s">
        <v>88</v>
      </c>
      <c r="F156" s="380"/>
      <c r="G156" s="380"/>
      <c r="H156" s="380"/>
      <c r="I156" s="380"/>
      <c r="J156" s="380"/>
      <c r="K156" s="376" t="s">
        <v>1237</v>
      </c>
      <c r="L156" s="377"/>
      <c r="M156" s="378"/>
    </row>
    <row r="157" spans="1:13" s="197" customFormat="1" ht="11.25" customHeight="1" x14ac:dyDescent="0.15">
      <c r="A157" s="195" t="s">
        <v>713</v>
      </c>
      <c r="B157" s="381" t="s">
        <v>844</v>
      </c>
      <c r="C157" s="377"/>
      <c r="D157" s="377"/>
      <c r="E157" s="377"/>
      <c r="F157" s="377"/>
      <c r="G157" s="377"/>
      <c r="H157" s="377"/>
      <c r="I157" s="196" t="s">
        <v>715</v>
      </c>
      <c r="J157" s="381" t="s">
        <v>737</v>
      </c>
      <c r="K157" s="382"/>
      <c r="L157" s="382"/>
      <c r="M157" s="383"/>
    </row>
    <row r="158" spans="1:13" s="197" customFormat="1" ht="11.25" customHeight="1" x14ac:dyDescent="0.15">
      <c r="A158" s="195" t="s">
        <v>738</v>
      </c>
      <c r="B158" s="390" t="s">
        <v>1238</v>
      </c>
      <c r="C158" s="390"/>
      <c r="D158" s="391" t="s">
        <v>1239</v>
      </c>
      <c r="E158" s="391"/>
      <c r="F158" s="391"/>
      <c r="G158" s="391"/>
      <c r="H158" s="222"/>
      <c r="I158" s="104"/>
      <c r="J158" s="211"/>
      <c r="K158" s="212"/>
      <c r="L158" s="212"/>
      <c r="M158" s="213"/>
    </row>
    <row r="159" spans="1:13" s="201" customFormat="1" ht="11.25" customHeight="1" x14ac:dyDescent="0.2">
      <c r="A159" s="195" t="s">
        <v>1187</v>
      </c>
      <c r="B159" s="104" t="s">
        <v>1221</v>
      </c>
      <c r="C159" s="104" t="s">
        <v>1222</v>
      </c>
      <c r="D159" s="104" t="s">
        <v>1221</v>
      </c>
      <c r="E159" s="104" t="s">
        <v>1222</v>
      </c>
      <c r="F159" s="104"/>
      <c r="G159" s="104"/>
      <c r="H159" s="104"/>
      <c r="I159" s="104"/>
      <c r="J159" s="198"/>
      <c r="K159" s="198"/>
      <c r="L159" s="198"/>
      <c r="M159" s="198"/>
    </row>
    <row r="160" spans="1:13" s="201" customFormat="1" ht="11.25" customHeight="1" x14ac:dyDescent="0.15">
      <c r="A160" s="223" t="s">
        <v>1240</v>
      </c>
      <c r="B160" s="216">
        <v>15</v>
      </c>
      <c r="C160" s="216">
        <v>15</v>
      </c>
      <c r="D160" s="215">
        <v>15</v>
      </c>
      <c r="E160" s="215">
        <v>15</v>
      </c>
      <c r="F160" s="161"/>
      <c r="G160" s="161"/>
      <c r="H160" s="161"/>
      <c r="I160" s="202"/>
      <c r="J160" s="202"/>
      <c r="K160" s="202"/>
      <c r="L160" s="202"/>
      <c r="M160" s="202"/>
    </row>
    <row r="161" spans="1:13" s="201" customFormat="1" ht="11.25" customHeight="1" x14ac:dyDescent="0.15">
      <c r="A161" s="223" t="s">
        <v>1241</v>
      </c>
      <c r="B161" s="216">
        <v>15</v>
      </c>
      <c r="C161" s="216">
        <v>15</v>
      </c>
      <c r="D161" s="215">
        <v>15</v>
      </c>
      <c r="E161" s="215">
        <v>15</v>
      </c>
      <c r="F161" s="161"/>
      <c r="G161" s="161"/>
      <c r="H161" s="161"/>
      <c r="I161" s="202"/>
      <c r="J161" s="202"/>
      <c r="K161" s="202"/>
      <c r="L161" s="202"/>
      <c r="M161" s="202"/>
    </row>
    <row r="162" spans="1:13" s="201" customFormat="1" ht="11.25" customHeight="1" x14ac:dyDescent="0.15">
      <c r="A162" s="223" t="s">
        <v>1242</v>
      </c>
      <c r="B162" s="216">
        <v>15</v>
      </c>
      <c r="C162" s="216">
        <v>15</v>
      </c>
      <c r="D162" s="215">
        <v>15</v>
      </c>
      <c r="E162" s="215">
        <v>15</v>
      </c>
      <c r="F162" s="161"/>
      <c r="G162" s="161"/>
      <c r="H162" s="161"/>
      <c r="I162" s="202"/>
      <c r="J162" s="202"/>
      <c r="K162" s="202"/>
      <c r="L162" s="202"/>
      <c r="M162" s="202"/>
    </row>
    <row r="163" spans="1:13" s="201" customFormat="1" ht="11.25" customHeight="1" x14ac:dyDescent="0.15">
      <c r="A163" s="223" t="s">
        <v>1243</v>
      </c>
      <c r="B163" s="216">
        <v>15</v>
      </c>
      <c r="C163" s="216">
        <v>15</v>
      </c>
      <c r="D163" s="215">
        <v>15</v>
      </c>
      <c r="E163" s="215">
        <v>15</v>
      </c>
      <c r="F163" s="161"/>
      <c r="G163" s="161"/>
      <c r="H163" s="161"/>
      <c r="I163" s="202"/>
      <c r="J163" s="202"/>
      <c r="K163" s="202"/>
      <c r="L163" s="202"/>
      <c r="M163" s="202"/>
    </row>
    <row r="164" spans="1:13" s="201" customFormat="1" ht="11.25" customHeight="1" x14ac:dyDescent="0.15">
      <c r="A164" s="223" t="s">
        <v>1244</v>
      </c>
      <c r="B164" s="216">
        <v>16</v>
      </c>
      <c r="C164" s="216">
        <v>16</v>
      </c>
      <c r="D164" s="215">
        <v>16</v>
      </c>
      <c r="E164" s="215">
        <v>16</v>
      </c>
      <c r="F164" s="161"/>
      <c r="G164" s="161"/>
      <c r="H164" s="161"/>
      <c r="I164" s="202"/>
      <c r="J164" s="202"/>
      <c r="K164" s="202"/>
      <c r="L164" s="202"/>
      <c r="M164" s="202"/>
    </row>
    <row r="165" spans="1:13" s="201" customFormat="1" ht="11.25" customHeight="1" x14ac:dyDescent="0.15">
      <c r="A165" s="224">
        <v>50</v>
      </c>
      <c r="B165" s="216">
        <v>19</v>
      </c>
      <c r="C165" s="216">
        <v>18</v>
      </c>
      <c r="D165" s="215">
        <v>21</v>
      </c>
      <c r="E165" s="215">
        <v>19</v>
      </c>
      <c r="F165" s="161"/>
      <c r="G165" s="161"/>
      <c r="H165" s="161"/>
      <c r="I165" s="202"/>
      <c r="J165" s="202"/>
      <c r="K165" s="202"/>
      <c r="L165" s="202"/>
      <c r="M165" s="202"/>
    </row>
    <row r="166" spans="1:13" s="201" customFormat="1" ht="11.25" customHeight="1" x14ac:dyDescent="0.15">
      <c r="A166" s="224">
        <v>75</v>
      </c>
      <c r="B166" s="216">
        <v>25</v>
      </c>
      <c r="C166" s="216">
        <v>23</v>
      </c>
      <c r="D166" s="215">
        <v>27</v>
      </c>
      <c r="E166" s="215">
        <v>25</v>
      </c>
      <c r="F166" s="161"/>
      <c r="G166" s="161"/>
      <c r="H166" s="161"/>
      <c r="I166" s="202"/>
      <c r="J166" s="202"/>
      <c r="K166" s="202"/>
      <c r="L166" s="202"/>
      <c r="M166" s="202"/>
    </row>
    <row r="167" spans="1:13" s="201" customFormat="1" ht="11.25" customHeight="1" x14ac:dyDescent="0.15">
      <c r="A167" s="224">
        <v>100</v>
      </c>
      <c r="B167" s="216">
        <v>30</v>
      </c>
      <c r="C167" s="216">
        <v>27</v>
      </c>
      <c r="D167" s="215">
        <v>33</v>
      </c>
      <c r="E167" s="215">
        <v>28</v>
      </c>
      <c r="F167" s="161"/>
      <c r="G167" s="161"/>
      <c r="H167" s="161"/>
      <c r="I167" s="202"/>
      <c r="J167" s="202"/>
      <c r="K167" s="205"/>
      <c r="L167" s="202"/>
      <c r="M167" s="202"/>
    </row>
    <row r="168" spans="1:13" s="201" customFormat="1" ht="11.25" customHeight="1" x14ac:dyDescent="0.15">
      <c r="A168" s="224">
        <v>150</v>
      </c>
      <c r="B168" s="216">
        <v>49</v>
      </c>
      <c r="C168" s="216">
        <v>44</v>
      </c>
      <c r="D168" s="215">
        <v>51</v>
      </c>
      <c r="E168" s="216">
        <v>47</v>
      </c>
      <c r="F168" s="161"/>
      <c r="G168" s="161"/>
      <c r="H168" s="161"/>
      <c r="I168" s="202"/>
      <c r="J168" s="202"/>
      <c r="K168" s="205"/>
      <c r="L168" s="202"/>
      <c r="M168" s="202"/>
    </row>
    <row r="169" spans="1:13" s="201" customFormat="1" ht="11.25" customHeight="1" x14ac:dyDescent="0.15">
      <c r="A169" s="224">
        <v>200</v>
      </c>
      <c r="B169" s="216">
        <v>57</v>
      </c>
      <c r="C169" s="216">
        <v>53</v>
      </c>
      <c r="D169" s="215">
        <v>64</v>
      </c>
      <c r="E169" s="215">
        <v>54</v>
      </c>
      <c r="F169" s="161"/>
      <c r="G169" s="161"/>
      <c r="H169" s="161"/>
      <c r="I169" s="202"/>
      <c r="J169" s="202"/>
      <c r="K169" s="205"/>
      <c r="L169" s="202"/>
      <c r="M169" s="202"/>
    </row>
    <row r="170" spans="1:13" s="201" customFormat="1" ht="11.25" customHeight="1" x14ac:dyDescent="0.15">
      <c r="A170" s="224">
        <v>250</v>
      </c>
      <c r="B170" s="216">
        <v>69</v>
      </c>
      <c r="C170" s="216">
        <v>61</v>
      </c>
      <c r="D170" s="215">
        <v>73</v>
      </c>
      <c r="E170" s="215">
        <v>65</v>
      </c>
      <c r="F170" s="161"/>
      <c r="G170" s="161"/>
      <c r="H170" s="161"/>
      <c r="I170" s="218"/>
      <c r="J170" s="218"/>
      <c r="K170" s="219"/>
      <c r="L170" s="218"/>
      <c r="M170" s="218"/>
    </row>
    <row r="171" spans="1:13" s="201" customFormat="1" ht="11.25" customHeight="1" x14ac:dyDescent="0.2">
      <c r="A171" s="224">
        <v>300</v>
      </c>
      <c r="B171" s="161">
        <v>77</v>
      </c>
      <c r="C171" s="161">
        <v>69</v>
      </c>
      <c r="D171" s="161">
        <v>85</v>
      </c>
      <c r="E171" s="161">
        <v>73</v>
      </c>
      <c r="F171" s="161"/>
      <c r="G171" s="161"/>
      <c r="H171" s="161"/>
      <c r="I171" s="218"/>
      <c r="J171" s="218"/>
      <c r="K171" s="219"/>
      <c r="L171" s="218"/>
      <c r="M171" s="218"/>
    </row>
    <row r="172" spans="1:13" s="201" customFormat="1" ht="11.25" customHeight="1" x14ac:dyDescent="0.2">
      <c r="A172" s="224"/>
      <c r="B172" s="161"/>
      <c r="C172" s="161"/>
      <c r="D172" s="161"/>
      <c r="E172" s="161"/>
      <c r="F172" s="161"/>
      <c r="G172" s="161"/>
      <c r="H172" s="161"/>
      <c r="I172" s="218"/>
      <c r="J172" s="218"/>
      <c r="K172" s="219"/>
      <c r="L172" s="218"/>
      <c r="M172" s="218"/>
    </row>
    <row r="173" spans="1:13" s="201" customFormat="1" ht="11.25" hidden="1" customHeight="1" x14ac:dyDescent="0.2">
      <c r="A173" s="224"/>
      <c r="B173" s="161"/>
      <c r="C173" s="161"/>
      <c r="D173" s="161"/>
      <c r="E173" s="161"/>
      <c r="F173" s="161"/>
      <c r="G173" s="161"/>
      <c r="H173" s="161"/>
      <c r="I173" s="218"/>
      <c r="J173" s="218"/>
      <c r="K173" s="219"/>
      <c r="L173" s="218"/>
      <c r="M173" s="218"/>
    </row>
    <row r="174" spans="1:13" s="201" customFormat="1" ht="11.25" hidden="1" customHeight="1" x14ac:dyDescent="0.2">
      <c r="A174" s="217"/>
      <c r="B174" s="161"/>
      <c r="C174" s="161"/>
      <c r="D174" s="161"/>
      <c r="E174" s="161"/>
      <c r="F174" s="161"/>
      <c r="G174" s="161"/>
      <c r="H174" s="161"/>
      <c r="I174" s="202"/>
      <c r="J174" s="202"/>
      <c r="K174" s="205"/>
      <c r="L174" s="202"/>
      <c r="M174" s="202"/>
    </row>
    <row r="175" spans="1:13" s="201" customFormat="1" ht="11.25" hidden="1" customHeight="1" x14ac:dyDescent="0.2">
      <c r="A175" s="217"/>
      <c r="B175" s="161"/>
      <c r="C175" s="161"/>
      <c r="D175" s="161"/>
      <c r="E175" s="161"/>
      <c r="F175" s="161"/>
      <c r="G175" s="161"/>
      <c r="H175" s="161"/>
      <c r="I175" s="202"/>
      <c r="J175" s="202"/>
      <c r="K175" s="205"/>
      <c r="L175" s="202"/>
      <c r="M175" s="202"/>
    </row>
    <row r="176" spans="1:13" s="201" customFormat="1" ht="11.25" hidden="1" customHeight="1" x14ac:dyDescent="0.2">
      <c r="A176" s="220"/>
      <c r="B176" s="202"/>
      <c r="C176" s="202"/>
      <c r="D176" s="203"/>
      <c r="E176" s="221"/>
      <c r="F176" s="202"/>
      <c r="G176" s="202"/>
      <c r="H176" s="202"/>
      <c r="I176" s="202"/>
      <c r="J176" s="202"/>
      <c r="K176" s="205"/>
      <c r="L176" s="202"/>
      <c r="M176" s="202"/>
    </row>
    <row r="177" spans="1:13" s="197" customFormat="1" hidden="1" x14ac:dyDescent="0.15">
      <c r="A177" s="220"/>
      <c r="B177" s="202"/>
      <c r="C177" s="202"/>
      <c r="D177" s="203"/>
      <c r="E177" s="202"/>
      <c r="F177" s="202"/>
      <c r="G177" s="202"/>
      <c r="H177" s="202"/>
      <c r="I177" s="202"/>
      <c r="J177" s="202"/>
      <c r="K177" s="205"/>
      <c r="L177" s="202"/>
      <c r="M177" s="202"/>
    </row>
    <row r="178" spans="1:13" s="201" customFormat="1" ht="11.25" hidden="1" customHeight="1" x14ac:dyDescent="0.2">
      <c r="A178" s="220"/>
      <c r="B178" s="202"/>
      <c r="C178" s="202"/>
      <c r="D178" s="203"/>
      <c r="E178" s="202"/>
      <c r="F178" s="202"/>
      <c r="G178" s="202"/>
      <c r="H178" s="202"/>
      <c r="I178" s="202"/>
      <c r="J178" s="202"/>
      <c r="K178" s="205"/>
      <c r="L178" s="202"/>
      <c r="M178" s="202"/>
    </row>
    <row r="179" spans="1:13" s="197" customFormat="1" ht="11.25" customHeight="1" x14ac:dyDescent="0.15">
      <c r="A179" s="195" t="s">
        <v>729</v>
      </c>
      <c r="B179" s="384" t="s">
        <v>1245</v>
      </c>
      <c r="C179" s="372"/>
      <c r="D179" s="372"/>
      <c r="E179" s="372"/>
      <c r="F179" s="372"/>
      <c r="G179" s="372"/>
      <c r="H179" s="372"/>
      <c r="I179" s="372"/>
      <c r="J179" s="372"/>
      <c r="K179" s="372"/>
      <c r="L179" s="372"/>
      <c r="M179" s="373"/>
    </row>
    <row r="180" spans="1:13" s="197" customFormat="1" ht="11.25" customHeight="1" x14ac:dyDescent="0.15">
      <c r="A180" s="195" t="s">
        <v>730</v>
      </c>
      <c r="B180" s="384" t="s">
        <v>1246</v>
      </c>
      <c r="C180" s="372"/>
      <c r="D180" s="372"/>
      <c r="E180" s="372"/>
      <c r="F180" s="372"/>
      <c r="G180" s="372"/>
      <c r="H180" s="372"/>
      <c r="I180" s="372"/>
      <c r="J180" s="372"/>
      <c r="K180" s="372"/>
      <c r="L180" s="372"/>
      <c r="M180" s="373"/>
    </row>
    <row r="181" spans="1:13" s="197" customFormat="1" ht="11.25" customHeight="1" x14ac:dyDescent="0.15">
      <c r="A181" s="195" t="s">
        <v>731</v>
      </c>
      <c r="B181" s="384"/>
      <c r="C181" s="372"/>
      <c r="D181" s="372"/>
      <c r="E181" s="372"/>
      <c r="F181" s="372"/>
      <c r="G181" s="372"/>
      <c r="H181" s="372"/>
      <c r="I181" s="372"/>
      <c r="J181" s="372"/>
      <c r="K181" s="372"/>
      <c r="L181" s="372"/>
      <c r="M181" s="373"/>
    </row>
    <row r="182" spans="1:13" s="197" customFormat="1" x14ac:dyDescent="0.15"/>
    <row r="183" spans="1:13" s="206" customFormat="1" x14ac:dyDescent="0.15">
      <c r="B183" s="207"/>
      <c r="C183" s="207"/>
      <c r="D183" s="208"/>
      <c r="E183" s="207"/>
      <c r="F183" s="207"/>
      <c r="G183" s="209"/>
      <c r="H183" s="207"/>
      <c r="I183" s="207"/>
      <c r="J183" s="209"/>
    </row>
    <row r="184" spans="1:13" s="225" customFormat="1" ht="11.25" customHeight="1" x14ac:dyDescent="0.2">
      <c r="A184" s="192" t="s">
        <v>18</v>
      </c>
      <c r="B184" s="193" t="s">
        <v>708</v>
      </c>
      <c r="C184" s="385">
        <v>3010106006</v>
      </c>
      <c r="D184" s="386"/>
      <c r="E184" s="192" t="s">
        <v>709</v>
      </c>
      <c r="F184" s="359" t="s">
        <v>1234</v>
      </c>
      <c r="G184" s="360"/>
      <c r="H184" s="361"/>
      <c r="I184" s="192" t="s">
        <v>711</v>
      </c>
      <c r="J184" s="387" t="s">
        <v>1247</v>
      </c>
      <c r="K184" s="388"/>
      <c r="L184" s="388"/>
      <c r="M184" s="389"/>
    </row>
    <row r="185" spans="1:13" s="226" customFormat="1" ht="11.25" customHeight="1" x14ac:dyDescent="0.2">
      <c r="A185" s="98" t="s">
        <v>712</v>
      </c>
      <c r="B185" s="99"/>
      <c r="C185" s="357"/>
      <c r="D185" s="358"/>
      <c r="E185" s="367"/>
      <c r="F185" s="368"/>
      <c r="G185" s="368"/>
      <c r="H185" s="98" t="s">
        <v>712</v>
      </c>
      <c r="I185" s="99"/>
      <c r="J185" s="357"/>
      <c r="K185" s="358"/>
      <c r="L185" s="365"/>
      <c r="M185" s="366"/>
    </row>
    <row r="186" spans="1:13" s="225" customFormat="1" ht="11.25" customHeight="1" x14ac:dyDescent="0.2">
      <c r="A186" s="195" t="s">
        <v>466</v>
      </c>
      <c r="B186" s="376" t="s">
        <v>1236</v>
      </c>
      <c r="C186" s="377"/>
      <c r="D186" s="378"/>
      <c r="E186" s="379" t="s">
        <v>116</v>
      </c>
      <c r="F186" s="380"/>
      <c r="G186" s="380"/>
      <c r="H186" s="380"/>
      <c r="I186" s="380"/>
      <c r="J186" s="380"/>
      <c r="K186" s="376" t="s">
        <v>1248</v>
      </c>
      <c r="L186" s="377"/>
      <c r="M186" s="378"/>
    </row>
    <row r="187" spans="1:13" s="206" customFormat="1" ht="11.25" customHeight="1" x14ac:dyDescent="0.15">
      <c r="A187" s="195" t="s">
        <v>713</v>
      </c>
      <c r="B187" s="381" t="s">
        <v>844</v>
      </c>
      <c r="C187" s="377"/>
      <c r="D187" s="377"/>
      <c r="E187" s="377"/>
      <c r="F187" s="377"/>
      <c r="G187" s="377"/>
      <c r="H187" s="377"/>
      <c r="I187" s="196" t="s">
        <v>715</v>
      </c>
      <c r="J187" s="381" t="s">
        <v>737</v>
      </c>
      <c r="K187" s="382"/>
      <c r="L187" s="382"/>
      <c r="M187" s="383"/>
    </row>
    <row r="188" spans="1:13" s="206" customFormat="1" ht="11.25" customHeight="1" x14ac:dyDescent="0.15">
      <c r="A188" s="195" t="s">
        <v>738</v>
      </c>
      <c r="B188" s="390" t="s">
        <v>1238</v>
      </c>
      <c r="C188" s="390"/>
      <c r="D188" s="391" t="s">
        <v>1239</v>
      </c>
      <c r="E188" s="391"/>
      <c r="F188" s="391"/>
      <c r="G188" s="391"/>
      <c r="H188" s="222"/>
      <c r="I188" s="104"/>
      <c r="J188" s="211"/>
      <c r="K188" s="212"/>
      <c r="L188" s="212"/>
      <c r="M188" s="213"/>
    </row>
    <row r="189" spans="1:13" s="227" customFormat="1" ht="11.25" customHeight="1" x14ac:dyDescent="0.2">
      <c r="A189" s="195" t="s">
        <v>1187</v>
      </c>
      <c r="B189" s="104" t="s">
        <v>1221</v>
      </c>
      <c r="C189" s="104" t="s">
        <v>1222</v>
      </c>
      <c r="D189" s="104" t="s">
        <v>1221</v>
      </c>
      <c r="E189" s="104" t="s">
        <v>1222</v>
      </c>
      <c r="F189" s="104"/>
      <c r="G189" s="104"/>
      <c r="H189" s="104"/>
      <c r="I189" s="104"/>
      <c r="J189" s="198"/>
      <c r="K189" s="198"/>
      <c r="L189" s="198"/>
      <c r="M189" s="198"/>
    </row>
    <row r="190" spans="1:13" s="227" customFormat="1" ht="11.25" customHeight="1" x14ac:dyDescent="0.15">
      <c r="A190" s="223" t="s">
        <v>1240</v>
      </c>
      <c r="B190" s="216">
        <v>25</v>
      </c>
      <c r="C190" s="216">
        <v>25</v>
      </c>
      <c r="D190" s="215">
        <v>28</v>
      </c>
      <c r="E190" s="215">
        <v>28</v>
      </c>
      <c r="F190" s="161"/>
      <c r="G190" s="161"/>
      <c r="H190" s="161"/>
      <c r="I190" s="202"/>
      <c r="J190" s="202"/>
      <c r="K190" s="202"/>
      <c r="L190" s="202"/>
      <c r="M190" s="202"/>
    </row>
    <row r="191" spans="1:13" s="227" customFormat="1" ht="11.25" customHeight="1" x14ac:dyDescent="0.15">
      <c r="A191" s="223" t="s">
        <v>1241</v>
      </c>
      <c r="B191" s="216">
        <v>25</v>
      </c>
      <c r="C191" s="216">
        <v>25</v>
      </c>
      <c r="D191" s="215">
        <v>28</v>
      </c>
      <c r="E191" s="215">
        <v>28</v>
      </c>
      <c r="F191" s="161"/>
      <c r="G191" s="161"/>
      <c r="H191" s="161"/>
      <c r="I191" s="202"/>
      <c r="J191" s="202"/>
      <c r="K191" s="202"/>
      <c r="L191" s="202"/>
      <c r="M191" s="202"/>
    </row>
    <row r="192" spans="1:13" s="227" customFormat="1" ht="11.25" customHeight="1" x14ac:dyDescent="0.15">
      <c r="A192" s="223" t="s">
        <v>1242</v>
      </c>
      <c r="B192" s="216">
        <v>26</v>
      </c>
      <c r="C192" s="216">
        <v>26</v>
      </c>
      <c r="D192" s="215">
        <v>29</v>
      </c>
      <c r="E192" s="215">
        <v>29</v>
      </c>
      <c r="F192" s="161"/>
      <c r="G192" s="161"/>
      <c r="H192" s="161"/>
      <c r="I192" s="202"/>
      <c r="J192" s="202"/>
      <c r="K192" s="202"/>
      <c r="L192" s="202"/>
      <c r="M192" s="202"/>
    </row>
    <row r="193" spans="1:13" s="227" customFormat="1" ht="11.25" customHeight="1" x14ac:dyDescent="0.15">
      <c r="A193" s="223" t="s">
        <v>1243</v>
      </c>
      <c r="B193" s="216">
        <v>26</v>
      </c>
      <c r="C193" s="216">
        <v>26</v>
      </c>
      <c r="D193" s="215">
        <v>29</v>
      </c>
      <c r="E193" s="215">
        <v>29</v>
      </c>
      <c r="F193" s="161"/>
      <c r="G193" s="161"/>
      <c r="H193" s="161"/>
      <c r="I193" s="202"/>
      <c r="J193" s="202"/>
      <c r="K193" s="202"/>
      <c r="L193" s="202"/>
      <c r="M193" s="202"/>
    </row>
    <row r="194" spans="1:13" s="227" customFormat="1" ht="11.25" customHeight="1" x14ac:dyDescent="0.15">
      <c r="A194" s="223" t="s">
        <v>1244</v>
      </c>
      <c r="B194" s="216">
        <v>26</v>
      </c>
      <c r="C194" s="216">
        <v>26</v>
      </c>
      <c r="D194" s="215">
        <v>29</v>
      </c>
      <c r="E194" s="215">
        <v>29</v>
      </c>
      <c r="F194" s="161"/>
      <c r="G194" s="161"/>
      <c r="H194" s="161"/>
      <c r="I194" s="202"/>
      <c r="J194" s="202"/>
      <c r="K194" s="202"/>
      <c r="L194" s="202"/>
      <c r="M194" s="202"/>
    </row>
    <row r="195" spans="1:13" s="227" customFormat="1" ht="11.25" customHeight="1" x14ac:dyDescent="0.15">
      <c r="A195" s="224">
        <v>50</v>
      </c>
      <c r="B195" s="216">
        <v>32</v>
      </c>
      <c r="C195" s="216">
        <v>30</v>
      </c>
      <c r="D195" s="215">
        <v>32</v>
      </c>
      <c r="E195" s="215">
        <v>30</v>
      </c>
      <c r="F195" s="161"/>
      <c r="G195" s="161"/>
      <c r="H195" s="161"/>
      <c r="I195" s="202"/>
      <c r="J195" s="202"/>
      <c r="K195" s="202"/>
      <c r="L195" s="202"/>
      <c r="M195" s="202"/>
    </row>
    <row r="196" spans="1:13" s="227" customFormat="1" ht="11.25" customHeight="1" x14ac:dyDescent="0.15">
      <c r="A196" s="224">
        <v>75</v>
      </c>
      <c r="B196" s="216">
        <v>53</v>
      </c>
      <c r="C196" s="216">
        <v>52</v>
      </c>
      <c r="D196" s="215">
        <v>58</v>
      </c>
      <c r="E196" s="215">
        <v>56</v>
      </c>
      <c r="F196" s="161"/>
      <c r="G196" s="161"/>
      <c r="H196" s="161"/>
      <c r="I196" s="202"/>
      <c r="J196" s="202"/>
      <c r="K196" s="202"/>
      <c r="L196" s="202"/>
      <c r="M196" s="202"/>
    </row>
    <row r="197" spans="1:13" s="227" customFormat="1" ht="11.25" customHeight="1" x14ac:dyDescent="0.15">
      <c r="A197" s="224">
        <v>100</v>
      </c>
      <c r="B197" s="216">
        <v>58</v>
      </c>
      <c r="C197" s="216">
        <v>56</v>
      </c>
      <c r="D197" s="215">
        <v>63</v>
      </c>
      <c r="E197" s="215">
        <v>61</v>
      </c>
      <c r="F197" s="161"/>
      <c r="G197" s="161"/>
      <c r="H197" s="161"/>
      <c r="I197" s="202"/>
      <c r="J197" s="202"/>
      <c r="K197" s="205"/>
      <c r="L197" s="202"/>
      <c r="M197" s="202"/>
    </row>
    <row r="198" spans="1:13" s="227" customFormat="1" ht="11.25" customHeight="1" x14ac:dyDescent="0.15">
      <c r="A198" s="224">
        <v>150</v>
      </c>
      <c r="B198" s="216">
        <v>69</v>
      </c>
      <c r="C198" s="216">
        <v>66</v>
      </c>
      <c r="D198" s="215">
        <v>75</v>
      </c>
      <c r="E198" s="216">
        <v>71</v>
      </c>
      <c r="F198" s="161"/>
      <c r="G198" s="161"/>
      <c r="H198" s="161"/>
      <c r="I198" s="202"/>
      <c r="J198" s="202"/>
      <c r="K198" s="205"/>
      <c r="L198" s="202"/>
      <c r="M198" s="202"/>
    </row>
    <row r="199" spans="1:13" s="227" customFormat="1" ht="11.25" customHeight="1" x14ac:dyDescent="0.15">
      <c r="A199" s="224">
        <v>200</v>
      </c>
      <c r="B199" s="216">
        <v>78</v>
      </c>
      <c r="C199" s="216">
        <v>74</v>
      </c>
      <c r="D199" s="215">
        <v>85</v>
      </c>
      <c r="E199" s="215">
        <v>80</v>
      </c>
      <c r="F199" s="161"/>
      <c r="G199" s="161"/>
      <c r="H199" s="161"/>
      <c r="I199" s="202"/>
      <c r="J199" s="202"/>
      <c r="K199" s="205"/>
      <c r="L199" s="202"/>
      <c r="M199" s="202"/>
    </row>
    <row r="200" spans="1:13" s="227" customFormat="1" ht="11.25" customHeight="1" x14ac:dyDescent="0.15">
      <c r="A200" s="224">
        <v>250</v>
      </c>
      <c r="B200" s="216">
        <v>90</v>
      </c>
      <c r="C200" s="216">
        <v>85</v>
      </c>
      <c r="D200" s="215">
        <v>97</v>
      </c>
      <c r="E200" s="215">
        <v>92</v>
      </c>
      <c r="F200" s="161"/>
      <c r="G200" s="161"/>
      <c r="H200" s="161"/>
      <c r="I200" s="218"/>
      <c r="J200" s="218"/>
      <c r="K200" s="219"/>
      <c r="L200" s="218"/>
      <c r="M200" s="218"/>
    </row>
    <row r="201" spans="1:13" s="227" customFormat="1" ht="11.25" customHeight="1" x14ac:dyDescent="0.2">
      <c r="A201" s="224">
        <v>300</v>
      </c>
      <c r="B201" s="161">
        <v>98</v>
      </c>
      <c r="C201" s="161">
        <v>92</v>
      </c>
      <c r="D201" s="161">
        <v>107</v>
      </c>
      <c r="E201" s="161">
        <v>100</v>
      </c>
      <c r="F201" s="161"/>
      <c r="G201" s="161"/>
      <c r="H201" s="161"/>
      <c r="I201" s="218"/>
      <c r="J201" s="218"/>
      <c r="K201" s="219"/>
      <c r="L201" s="218"/>
      <c r="M201" s="218"/>
    </row>
    <row r="202" spans="1:13" s="227" customFormat="1" ht="11.25" customHeight="1" x14ac:dyDescent="0.2">
      <c r="A202" s="217"/>
      <c r="B202" s="161"/>
      <c r="C202" s="161"/>
      <c r="D202" s="161"/>
      <c r="E202" s="161"/>
      <c r="F202" s="161"/>
      <c r="G202" s="161"/>
      <c r="H202" s="161"/>
      <c r="I202" s="202"/>
      <c r="J202" s="202"/>
      <c r="K202" s="205"/>
      <c r="L202" s="202"/>
      <c r="M202" s="202"/>
    </row>
    <row r="203" spans="1:13" s="227" customFormat="1" ht="11.25" hidden="1" customHeight="1" x14ac:dyDescent="0.2">
      <c r="A203" s="217"/>
      <c r="B203" s="161"/>
      <c r="C203" s="161"/>
      <c r="D203" s="161"/>
      <c r="E203" s="161"/>
      <c r="F203" s="161"/>
      <c r="G203" s="161"/>
      <c r="H203" s="161"/>
      <c r="I203" s="202"/>
      <c r="J203" s="202"/>
      <c r="K203" s="205"/>
      <c r="L203" s="202"/>
      <c r="M203" s="202"/>
    </row>
    <row r="204" spans="1:13" s="227" customFormat="1" ht="11.25" hidden="1" customHeight="1" x14ac:dyDescent="0.2">
      <c r="A204" s="220"/>
      <c r="B204" s="202"/>
      <c r="C204" s="202"/>
      <c r="D204" s="203"/>
      <c r="E204" s="202"/>
      <c r="F204" s="202"/>
      <c r="G204" s="202"/>
      <c r="H204" s="202"/>
      <c r="I204" s="202"/>
      <c r="J204" s="202"/>
      <c r="K204" s="205"/>
      <c r="L204" s="202"/>
      <c r="M204" s="202"/>
    </row>
    <row r="205" spans="1:13" s="206" customFormat="1" hidden="1" x14ac:dyDescent="0.15">
      <c r="A205" s="220"/>
      <c r="B205" s="202"/>
      <c r="C205" s="202"/>
      <c r="D205" s="203"/>
      <c r="E205" s="202"/>
      <c r="F205" s="202"/>
      <c r="G205" s="202"/>
      <c r="H205" s="202"/>
      <c r="I205" s="202"/>
      <c r="J205" s="202"/>
      <c r="K205" s="205"/>
      <c r="L205" s="202"/>
      <c r="M205" s="202"/>
    </row>
    <row r="206" spans="1:13" s="227" customFormat="1" ht="11.25" hidden="1" customHeight="1" x14ac:dyDescent="0.2">
      <c r="A206" s="220"/>
      <c r="B206" s="202"/>
      <c r="C206" s="202"/>
      <c r="D206" s="203"/>
      <c r="E206" s="202"/>
      <c r="F206" s="202"/>
      <c r="G206" s="202"/>
      <c r="H206" s="202"/>
      <c r="I206" s="202"/>
      <c r="J206" s="202"/>
      <c r="K206" s="205"/>
      <c r="L206" s="202"/>
      <c r="M206" s="202"/>
    </row>
    <row r="207" spans="1:13" s="206" customFormat="1" ht="11.25" customHeight="1" x14ac:dyDescent="0.15">
      <c r="A207" s="195" t="s">
        <v>729</v>
      </c>
      <c r="B207" s="384" t="s">
        <v>1249</v>
      </c>
      <c r="C207" s="372"/>
      <c r="D207" s="372"/>
      <c r="E207" s="372"/>
      <c r="F207" s="372"/>
      <c r="G207" s="372"/>
      <c r="H207" s="372"/>
      <c r="I207" s="372"/>
      <c r="J207" s="372"/>
      <c r="K207" s="372"/>
      <c r="L207" s="372"/>
      <c r="M207" s="373"/>
    </row>
    <row r="208" spans="1:13" s="206" customFormat="1" ht="11.25" customHeight="1" x14ac:dyDescent="0.15">
      <c r="A208" s="195" t="s">
        <v>730</v>
      </c>
      <c r="B208" s="384" t="s">
        <v>1250</v>
      </c>
      <c r="C208" s="372"/>
      <c r="D208" s="372"/>
      <c r="E208" s="372"/>
      <c r="F208" s="372"/>
      <c r="G208" s="372"/>
      <c r="H208" s="372"/>
      <c r="I208" s="372"/>
      <c r="J208" s="372"/>
      <c r="K208" s="372"/>
      <c r="L208" s="372"/>
      <c r="M208" s="373"/>
    </row>
    <row r="209" spans="1:13" s="206" customFormat="1" ht="11.25" customHeight="1" x14ac:dyDescent="0.15">
      <c r="A209" s="195" t="s">
        <v>731</v>
      </c>
      <c r="B209" s="384"/>
      <c r="C209" s="372"/>
      <c r="D209" s="372"/>
      <c r="E209" s="372"/>
      <c r="F209" s="372"/>
      <c r="G209" s="372"/>
      <c r="H209" s="372"/>
      <c r="I209" s="372"/>
      <c r="J209" s="372"/>
      <c r="K209" s="372"/>
      <c r="L209" s="372"/>
      <c r="M209" s="373"/>
    </row>
    <row r="210" spans="1:13" s="206" customFormat="1" x14ac:dyDescent="0.15"/>
    <row r="211" spans="1:13" s="206" customFormat="1" x14ac:dyDescent="0.15">
      <c r="B211" s="207"/>
      <c r="C211" s="207"/>
      <c r="D211" s="208"/>
      <c r="E211" s="207"/>
      <c r="F211" s="207"/>
      <c r="G211" s="209"/>
      <c r="H211" s="207"/>
      <c r="I211" s="207"/>
      <c r="J211" s="209"/>
    </row>
    <row r="212" spans="1:13" s="225" customFormat="1" ht="11.25" customHeight="1" x14ac:dyDescent="0.2">
      <c r="A212" s="192" t="s">
        <v>18</v>
      </c>
      <c r="B212" s="193" t="s">
        <v>708</v>
      </c>
      <c r="C212" s="385">
        <v>3010106006</v>
      </c>
      <c r="D212" s="386"/>
      <c r="E212" s="192" t="s">
        <v>709</v>
      </c>
      <c r="F212" s="359" t="s">
        <v>117</v>
      </c>
      <c r="G212" s="360"/>
      <c r="H212" s="361"/>
      <c r="I212" s="192" t="s">
        <v>711</v>
      </c>
      <c r="J212" s="387" t="s">
        <v>1235</v>
      </c>
      <c r="K212" s="388"/>
      <c r="L212" s="388"/>
      <c r="M212" s="389"/>
    </row>
    <row r="213" spans="1:13" s="226" customFormat="1" ht="11.25" customHeight="1" x14ac:dyDescent="0.2">
      <c r="A213" s="98" t="s">
        <v>712</v>
      </c>
      <c r="B213" s="99"/>
      <c r="C213" s="357"/>
      <c r="D213" s="358"/>
      <c r="E213" s="367"/>
      <c r="F213" s="368"/>
      <c r="G213" s="368"/>
      <c r="H213" s="98" t="s">
        <v>712</v>
      </c>
      <c r="I213" s="99"/>
      <c r="J213" s="357"/>
      <c r="K213" s="358"/>
      <c r="L213" s="365"/>
      <c r="M213" s="366"/>
    </row>
    <row r="214" spans="1:13" s="225" customFormat="1" ht="11.25" customHeight="1" x14ac:dyDescent="0.2">
      <c r="A214" s="195" t="s">
        <v>466</v>
      </c>
      <c r="B214" s="376" t="s">
        <v>1236</v>
      </c>
      <c r="C214" s="377"/>
      <c r="D214" s="378"/>
      <c r="E214" s="379" t="s">
        <v>88</v>
      </c>
      <c r="F214" s="380"/>
      <c r="G214" s="380"/>
      <c r="H214" s="380"/>
      <c r="I214" s="380"/>
      <c r="J214" s="380"/>
      <c r="K214" s="376" t="s">
        <v>1251</v>
      </c>
      <c r="L214" s="377"/>
      <c r="M214" s="378"/>
    </row>
    <row r="215" spans="1:13" s="206" customFormat="1" ht="11.25" customHeight="1" x14ac:dyDescent="0.15">
      <c r="A215" s="195" t="s">
        <v>713</v>
      </c>
      <c r="B215" s="381" t="s">
        <v>844</v>
      </c>
      <c r="C215" s="377"/>
      <c r="D215" s="377"/>
      <c r="E215" s="377"/>
      <c r="F215" s="377"/>
      <c r="G215" s="377"/>
      <c r="H215" s="377"/>
      <c r="I215" s="196" t="s">
        <v>715</v>
      </c>
      <c r="J215" s="381" t="s">
        <v>737</v>
      </c>
      <c r="K215" s="382"/>
      <c r="L215" s="382"/>
      <c r="M215" s="383"/>
    </row>
    <row r="216" spans="1:13" s="206" customFormat="1" ht="11.25" customHeight="1" x14ac:dyDescent="0.15">
      <c r="A216" s="195" t="s">
        <v>738</v>
      </c>
      <c r="B216" s="390" t="s">
        <v>1252</v>
      </c>
      <c r="C216" s="390"/>
      <c r="D216" s="391" t="s">
        <v>1253</v>
      </c>
      <c r="E216" s="391"/>
      <c r="F216" s="391"/>
      <c r="G216" s="391"/>
      <c r="H216" s="222"/>
      <c r="I216" s="104"/>
      <c r="J216" s="211"/>
      <c r="K216" s="212"/>
      <c r="L216" s="212"/>
      <c r="M216" s="213"/>
    </row>
    <row r="217" spans="1:13" s="227" customFormat="1" ht="11.25" customHeight="1" x14ac:dyDescent="0.2">
      <c r="A217" s="195" t="s">
        <v>1187</v>
      </c>
      <c r="B217" s="104" t="s">
        <v>1221</v>
      </c>
      <c r="C217" s="104" t="s">
        <v>1222</v>
      </c>
      <c r="D217" s="104" t="s">
        <v>1221</v>
      </c>
      <c r="E217" s="104" t="s">
        <v>1222</v>
      </c>
      <c r="F217" s="104"/>
      <c r="G217" s="104"/>
      <c r="H217" s="104"/>
      <c r="I217" s="104"/>
      <c r="J217" s="198"/>
      <c r="K217" s="198"/>
      <c r="L217" s="198"/>
      <c r="M217" s="198"/>
    </row>
    <row r="218" spans="1:13" s="227" customFormat="1" ht="11.25" customHeight="1" x14ac:dyDescent="0.15">
      <c r="A218" s="228">
        <v>10</v>
      </c>
      <c r="B218" s="216">
        <v>110</v>
      </c>
      <c r="C218" s="216"/>
      <c r="D218" s="216">
        <v>110</v>
      </c>
      <c r="E218" s="216"/>
      <c r="F218" s="161"/>
      <c r="G218" s="161"/>
      <c r="H218" s="161"/>
      <c r="I218" s="202"/>
      <c r="J218" s="202"/>
      <c r="K218" s="202"/>
      <c r="L218" s="202"/>
      <c r="M218" s="202"/>
    </row>
    <row r="219" spans="1:13" s="227" customFormat="1" ht="11.25" customHeight="1" x14ac:dyDescent="0.15">
      <c r="A219" s="228">
        <v>12</v>
      </c>
      <c r="B219" s="216"/>
      <c r="C219" s="216">
        <v>110</v>
      </c>
      <c r="D219" s="216"/>
      <c r="E219" s="216">
        <v>110</v>
      </c>
      <c r="F219" s="161"/>
      <c r="G219" s="161"/>
      <c r="H219" s="161"/>
      <c r="I219" s="202"/>
      <c r="J219" s="202"/>
      <c r="K219" s="202"/>
      <c r="L219" s="202"/>
      <c r="M219" s="202"/>
    </row>
    <row r="220" spans="1:13" s="227" customFormat="1" ht="11.25" customHeight="1" x14ac:dyDescent="0.15">
      <c r="A220" s="228">
        <v>15</v>
      </c>
      <c r="B220" s="216">
        <v>110</v>
      </c>
      <c r="C220" s="216"/>
      <c r="D220" s="216">
        <v>110</v>
      </c>
      <c r="E220" s="216"/>
      <c r="F220" s="161"/>
      <c r="G220" s="161"/>
      <c r="H220" s="161"/>
      <c r="I220" s="202"/>
      <c r="J220" s="202"/>
      <c r="K220" s="202"/>
      <c r="L220" s="202"/>
      <c r="M220" s="202"/>
    </row>
    <row r="221" spans="1:13" s="227" customFormat="1" ht="11.25" customHeight="1" x14ac:dyDescent="0.15">
      <c r="A221" s="228">
        <v>18</v>
      </c>
      <c r="B221" s="216"/>
      <c r="C221" s="216">
        <v>110</v>
      </c>
      <c r="D221" s="216"/>
      <c r="E221" s="216">
        <v>125</v>
      </c>
      <c r="F221" s="161"/>
      <c r="G221" s="161"/>
      <c r="H221" s="161"/>
      <c r="I221" s="202"/>
      <c r="J221" s="202"/>
      <c r="K221" s="202"/>
      <c r="L221" s="202"/>
      <c r="M221" s="202"/>
    </row>
    <row r="222" spans="1:13" s="227" customFormat="1" ht="11.25" customHeight="1" x14ac:dyDescent="0.15">
      <c r="A222" s="228">
        <v>20</v>
      </c>
      <c r="B222" s="216">
        <v>110</v>
      </c>
      <c r="C222" s="216"/>
      <c r="D222" s="216">
        <v>125</v>
      </c>
      <c r="E222" s="216"/>
      <c r="F222" s="161"/>
      <c r="G222" s="161"/>
      <c r="H222" s="161"/>
      <c r="I222" s="202"/>
      <c r="J222" s="202"/>
      <c r="K222" s="202"/>
      <c r="L222" s="202"/>
      <c r="M222" s="202"/>
    </row>
    <row r="223" spans="1:13" s="227" customFormat="1" ht="11.25" customHeight="1" x14ac:dyDescent="0.15">
      <c r="A223" s="228">
        <v>24</v>
      </c>
      <c r="B223" s="216"/>
      <c r="C223" s="216">
        <v>110</v>
      </c>
      <c r="D223" s="216"/>
      <c r="E223" s="216">
        <v>125</v>
      </c>
      <c r="F223" s="161"/>
      <c r="G223" s="161"/>
      <c r="H223" s="161"/>
      <c r="I223" s="202"/>
      <c r="J223" s="202"/>
      <c r="K223" s="202"/>
      <c r="L223" s="202"/>
      <c r="M223" s="202"/>
    </row>
    <row r="224" spans="1:13" s="227" customFormat="1" ht="11.25" customHeight="1" x14ac:dyDescent="0.15">
      <c r="A224" s="228">
        <v>25</v>
      </c>
      <c r="B224" s="216">
        <v>110</v>
      </c>
      <c r="C224" s="216"/>
      <c r="D224" s="216">
        <v>125</v>
      </c>
      <c r="E224" s="216"/>
      <c r="F224" s="161"/>
      <c r="G224" s="161"/>
      <c r="H224" s="161"/>
      <c r="I224" s="202"/>
      <c r="J224" s="202"/>
      <c r="K224" s="202"/>
      <c r="L224" s="202"/>
      <c r="M224" s="202"/>
    </row>
    <row r="225" spans="1:13" s="227" customFormat="1" ht="11.25" customHeight="1" x14ac:dyDescent="0.15">
      <c r="A225" s="228">
        <v>30</v>
      </c>
      <c r="B225" s="216">
        <v>110</v>
      </c>
      <c r="C225" s="216">
        <v>110</v>
      </c>
      <c r="D225" s="216">
        <v>140</v>
      </c>
      <c r="E225" s="216">
        <v>140</v>
      </c>
      <c r="F225" s="161"/>
      <c r="G225" s="161"/>
      <c r="H225" s="161"/>
      <c r="I225" s="202"/>
      <c r="J225" s="202"/>
      <c r="K225" s="202"/>
      <c r="L225" s="202"/>
      <c r="M225" s="202"/>
    </row>
    <row r="226" spans="1:13" s="227" customFormat="1" ht="11.25" customHeight="1" x14ac:dyDescent="0.15">
      <c r="A226" s="228">
        <v>36</v>
      </c>
      <c r="B226" s="216"/>
      <c r="C226" s="216">
        <v>110</v>
      </c>
      <c r="D226" s="216"/>
      <c r="E226" s="216">
        <v>145</v>
      </c>
      <c r="F226" s="161"/>
      <c r="G226" s="161"/>
      <c r="H226" s="161"/>
      <c r="I226" s="202"/>
      <c r="J226" s="202"/>
      <c r="K226" s="202"/>
      <c r="L226" s="202"/>
      <c r="M226" s="202"/>
    </row>
    <row r="227" spans="1:13" s="227" customFormat="1" ht="11.25" customHeight="1" x14ac:dyDescent="0.15">
      <c r="A227" s="224">
        <v>50</v>
      </c>
      <c r="B227" s="216">
        <v>110</v>
      </c>
      <c r="C227" s="216">
        <v>110</v>
      </c>
      <c r="D227" s="216">
        <v>185</v>
      </c>
      <c r="E227" s="216">
        <v>185</v>
      </c>
      <c r="F227" s="161"/>
      <c r="G227" s="161"/>
      <c r="H227" s="161"/>
      <c r="I227" s="202"/>
      <c r="J227" s="202"/>
      <c r="K227" s="202"/>
      <c r="L227" s="202"/>
      <c r="M227" s="202"/>
    </row>
    <row r="228" spans="1:13" s="227" customFormat="1" ht="11.25" customHeight="1" x14ac:dyDescent="0.15">
      <c r="A228" s="224">
        <v>75</v>
      </c>
      <c r="B228" s="216">
        <v>185</v>
      </c>
      <c r="C228" s="216">
        <v>185</v>
      </c>
      <c r="D228" s="216">
        <v>190</v>
      </c>
      <c r="E228" s="216">
        <v>190</v>
      </c>
      <c r="F228" s="161"/>
      <c r="G228" s="161"/>
      <c r="H228" s="161"/>
      <c r="I228" s="202"/>
      <c r="J228" s="202"/>
      <c r="K228" s="202"/>
      <c r="L228" s="202"/>
      <c r="M228" s="202"/>
    </row>
    <row r="229" spans="1:13" s="227" customFormat="1" ht="11.25" customHeight="1" x14ac:dyDescent="0.15">
      <c r="A229" s="224">
        <v>100</v>
      </c>
      <c r="B229" s="216">
        <v>190</v>
      </c>
      <c r="C229" s="216">
        <v>190</v>
      </c>
      <c r="D229" s="216">
        <v>240</v>
      </c>
      <c r="E229" s="216">
        <v>240</v>
      </c>
      <c r="F229" s="161"/>
      <c r="G229" s="161"/>
      <c r="H229" s="161"/>
      <c r="I229" s="202"/>
      <c r="J229" s="202"/>
      <c r="K229" s="205"/>
      <c r="L229" s="202"/>
      <c r="M229" s="202"/>
    </row>
    <row r="230" spans="1:13" s="227" customFormat="1" ht="11.25" customHeight="1" x14ac:dyDescent="0.15">
      <c r="A230" s="224">
        <v>150</v>
      </c>
      <c r="B230" s="216">
        <v>200</v>
      </c>
      <c r="C230" s="216">
        <v>200</v>
      </c>
      <c r="D230" s="216">
        <v>305</v>
      </c>
      <c r="E230" s="216">
        <v>305</v>
      </c>
      <c r="F230" s="161"/>
      <c r="G230" s="161"/>
      <c r="H230" s="161"/>
      <c r="I230" s="202"/>
      <c r="J230" s="202"/>
      <c r="K230" s="205"/>
      <c r="L230" s="202"/>
      <c r="M230" s="202"/>
    </row>
    <row r="231" spans="1:13" s="227" customFormat="1" ht="11.25" customHeight="1" x14ac:dyDescent="0.15">
      <c r="A231" s="224">
        <v>200</v>
      </c>
      <c r="B231" s="216">
        <v>255</v>
      </c>
      <c r="C231" s="216">
        <v>255</v>
      </c>
      <c r="D231" s="216">
        <v>340</v>
      </c>
      <c r="E231" s="216">
        <v>340</v>
      </c>
      <c r="F231" s="161"/>
      <c r="G231" s="161"/>
      <c r="H231" s="161"/>
      <c r="I231" s="202"/>
      <c r="J231" s="202"/>
      <c r="K231" s="205"/>
      <c r="L231" s="202"/>
      <c r="M231" s="202"/>
    </row>
    <row r="232" spans="1:13" s="227" customFormat="1" ht="11.25" customHeight="1" x14ac:dyDescent="0.15">
      <c r="A232" s="224">
        <v>250</v>
      </c>
      <c r="B232" s="216">
        <v>310</v>
      </c>
      <c r="C232" s="216">
        <v>310</v>
      </c>
      <c r="D232" s="216">
        <v>400</v>
      </c>
      <c r="E232" s="216">
        <v>400</v>
      </c>
      <c r="F232" s="161"/>
      <c r="G232" s="161"/>
      <c r="H232" s="161"/>
      <c r="I232" s="218"/>
      <c r="J232" s="218"/>
      <c r="K232" s="219"/>
      <c r="L232" s="218"/>
      <c r="M232" s="218"/>
    </row>
    <row r="233" spans="1:13" s="227" customFormat="1" ht="11.25" customHeight="1" x14ac:dyDescent="0.2">
      <c r="A233" s="224">
        <v>300</v>
      </c>
      <c r="B233" s="161">
        <v>320</v>
      </c>
      <c r="C233" s="161">
        <v>320</v>
      </c>
      <c r="D233" s="161">
        <v>445</v>
      </c>
      <c r="E233" s="161">
        <v>440</v>
      </c>
      <c r="F233" s="161"/>
      <c r="G233" s="161"/>
      <c r="H233" s="161"/>
      <c r="I233" s="218"/>
      <c r="J233" s="218"/>
      <c r="K233" s="219"/>
      <c r="L233" s="218"/>
      <c r="M233" s="218"/>
    </row>
    <row r="234" spans="1:13" s="227" customFormat="1" ht="11.25" customHeight="1" x14ac:dyDescent="0.2">
      <c r="A234" s="224"/>
      <c r="B234" s="161"/>
      <c r="C234" s="161"/>
      <c r="D234" s="161"/>
      <c r="E234" s="161"/>
      <c r="F234" s="161"/>
      <c r="G234" s="161"/>
      <c r="H234" s="161"/>
      <c r="I234" s="218"/>
      <c r="J234" s="218"/>
      <c r="K234" s="219"/>
      <c r="L234" s="218"/>
      <c r="M234" s="218"/>
    </row>
    <row r="235" spans="1:13" s="227" customFormat="1" ht="11.25" hidden="1" customHeight="1" x14ac:dyDescent="0.2">
      <c r="A235" s="224"/>
      <c r="B235" s="161"/>
      <c r="C235" s="161"/>
      <c r="D235" s="161"/>
      <c r="E235" s="161"/>
      <c r="F235" s="161"/>
      <c r="G235" s="161"/>
      <c r="H235" s="161"/>
      <c r="I235" s="218"/>
      <c r="J235" s="218"/>
      <c r="K235" s="219"/>
      <c r="L235" s="218"/>
      <c r="M235" s="218"/>
    </row>
    <row r="236" spans="1:13" s="227" customFormat="1" ht="11.25" hidden="1" customHeight="1" x14ac:dyDescent="0.2">
      <c r="A236" s="217"/>
      <c r="B236" s="161"/>
      <c r="C236" s="161"/>
      <c r="D236" s="161"/>
      <c r="E236" s="161"/>
      <c r="F236" s="161"/>
      <c r="G236" s="161"/>
      <c r="H236" s="161"/>
      <c r="I236" s="202"/>
      <c r="J236" s="202"/>
      <c r="K236" s="205"/>
      <c r="L236" s="202"/>
      <c r="M236" s="202"/>
    </row>
    <row r="237" spans="1:13" s="227" customFormat="1" ht="11.25" hidden="1" customHeight="1" x14ac:dyDescent="0.2">
      <c r="A237" s="217"/>
      <c r="B237" s="161"/>
      <c r="C237" s="161"/>
      <c r="D237" s="161"/>
      <c r="E237" s="161"/>
      <c r="F237" s="161"/>
      <c r="G237" s="161"/>
      <c r="H237" s="161"/>
      <c r="I237" s="202"/>
      <c r="J237" s="202"/>
      <c r="K237" s="205"/>
      <c r="L237" s="202"/>
      <c r="M237" s="202"/>
    </row>
    <row r="238" spans="1:13" s="227" customFormat="1" ht="11.25" hidden="1" customHeight="1" x14ac:dyDescent="0.2">
      <c r="A238" s="220"/>
      <c r="B238" s="202"/>
      <c r="C238" s="202"/>
      <c r="D238" s="203"/>
      <c r="E238" s="202"/>
      <c r="F238" s="202"/>
      <c r="G238" s="202"/>
      <c r="H238" s="202"/>
      <c r="I238" s="202"/>
      <c r="J238" s="202"/>
      <c r="K238" s="205"/>
      <c r="L238" s="202"/>
      <c r="M238" s="202"/>
    </row>
    <row r="239" spans="1:13" s="206" customFormat="1" hidden="1" x14ac:dyDescent="0.15">
      <c r="A239" s="220"/>
      <c r="B239" s="202"/>
      <c r="C239" s="202"/>
      <c r="D239" s="203"/>
      <c r="E239" s="202"/>
      <c r="F239" s="202"/>
      <c r="G239" s="202"/>
      <c r="H239" s="202"/>
      <c r="I239" s="202"/>
      <c r="J239" s="202"/>
      <c r="K239" s="205"/>
      <c r="L239" s="202"/>
      <c r="M239" s="202"/>
    </row>
    <row r="240" spans="1:13" s="227" customFormat="1" ht="11.25" hidden="1" customHeight="1" x14ac:dyDescent="0.2">
      <c r="A240" s="220"/>
      <c r="B240" s="202"/>
      <c r="C240" s="202"/>
      <c r="D240" s="203"/>
      <c r="E240" s="202"/>
      <c r="F240" s="202"/>
      <c r="G240" s="202"/>
      <c r="H240" s="202"/>
      <c r="I240" s="202"/>
      <c r="J240" s="202"/>
      <c r="K240" s="205"/>
      <c r="L240" s="202"/>
      <c r="M240" s="202"/>
    </row>
    <row r="241" spans="1:13" s="206" customFormat="1" ht="11.25" customHeight="1" x14ac:dyDescent="0.15">
      <c r="A241" s="195" t="s">
        <v>729</v>
      </c>
      <c r="B241" s="384" t="s">
        <v>1245</v>
      </c>
      <c r="C241" s="372"/>
      <c r="D241" s="372"/>
      <c r="E241" s="372"/>
      <c r="F241" s="372"/>
      <c r="G241" s="372"/>
      <c r="H241" s="372"/>
      <c r="I241" s="372"/>
      <c r="J241" s="372"/>
      <c r="K241" s="372"/>
      <c r="L241" s="372"/>
      <c r="M241" s="373"/>
    </row>
    <row r="242" spans="1:13" s="206" customFormat="1" ht="11.25" customHeight="1" x14ac:dyDescent="0.15">
      <c r="A242" s="195" t="s">
        <v>730</v>
      </c>
      <c r="B242" s="384" t="s">
        <v>1254</v>
      </c>
      <c r="C242" s="372"/>
      <c r="D242" s="372"/>
      <c r="E242" s="372"/>
      <c r="F242" s="372"/>
      <c r="G242" s="372"/>
      <c r="H242" s="372"/>
      <c r="I242" s="372"/>
      <c r="J242" s="372"/>
      <c r="K242" s="372"/>
      <c r="L242" s="372"/>
      <c r="M242" s="373"/>
    </row>
    <row r="243" spans="1:13" s="206" customFormat="1" ht="11.25" customHeight="1" x14ac:dyDescent="0.15">
      <c r="A243" s="195" t="s">
        <v>731</v>
      </c>
      <c r="B243" s="384" t="s">
        <v>1255</v>
      </c>
      <c r="C243" s="372"/>
      <c r="D243" s="372"/>
      <c r="E243" s="372"/>
      <c r="F243" s="372"/>
      <c r="G243" s="372"/>
      <c r="H243" s="372"/>
      <c r="I243" s="372"/>
      <c r="J243" s="372"/>
      <c r="K243" s="372"/>
      <c r="L243" s="372"/>
      <c r="M243" s="373"/>
    </row>
    <row r="244" spans="1:13" s="206" customFormat="1" x14ac:dyDescent="0.15"/>
    <row r="245" spans="1:13" s="206" customFormat="1" x14ac:dyDescent="0.15">
      <c r="B245" s="207"/>
      <c r="C245" s="207"/>
      <c r="D245" s="208"/>
      <c r="E245" s="207"/>
      <c r="F245" s="207"/>
      <c r="G245" s="209"/>
      <c r="H245" s="207"/>
      <c r="I245" s="207"/>
      <c r="J245" s="209"/>
    </row>
    <row r="246" spans="1:13" s="225" customFormat="1" ht="11.25" customHeight="1" x14ac:dyDescent="0.2">
      <c r="A246" s="192" t="s">
        <v>18</v>
      </c>
      <c r="B246" s="193" t="s">
        <v>708</v>
      </c>
      <c r="C246" s="385">
        <v>3010106007</v>
      </c>
      <c r="D246" s="386"/>
      <c r="E246" s="192" t="s">
        <v>709</v>
      </c>
      <c r="F246" s="359" t="s">
        <v>117</v>
      </c>
      <c r="G246" s="360"/>
      <c r="H246" s="361"/>
      <c r="I246" s="192" t="s">
        <v>711</v>
      </c>
      <c r="J246" s="387" t="s">
        <v>1247</v>
      </c>
      <c r="K246" s="388"/>
      <c r="L246" s="388"/>
      <c r="M246" s="389"/>
    </row>
    <row r="247" spans="1:13" s="226" customFormat="1" ht="11.25" customHeight="1" x14ac:dyDescent="0.2">
      <c r="A247" s="98" t="s">
        <v>712</v>
      </c>
      <c r="B247" s="99"/>
      <c r="C247" s="357"/>
      <c r="D247" s="358"/>
      <c r="E247" s="367"/>
      <c r="F247" s="368"/>
      <c r="G247" s="368"/>
      <c r="H247" s="98" t="s">
        <v>712</v>
      </c>
      <c r="I247" s="99"/>
      <c r="J247" s="357"/>
      <c r="K247" s="358"/>
      <c r="L247" s="365"/>
      <c r="M247" s="366"/>
    </row>
    <row r="248" spans="1:13" s="225" customFormat="1" ht="11.25" customHeight="1" x14ac:dyDescent="0.2">
      <c r="A248" s="195" t="s">
        <v>466</v>
      </c>
      <c r="B248" s="376" t="s">
        <v>1236</v>
      </c>
      <c r="C248" s="377"/>
      <c r="D248" s="378"/>
      <c r="E248" s="379" t="s">
        <v>116</v>
      </c>
      <c r="F248" s="380"/>
      <c r="G248" s="380"/>
      <c r="H248" s="380"/>
      <c r="I248" s="380"/>
      <c r="J248" s="380"/>
      <c r="K248" s="376" t="s">
        <v>1256</v>
      </c>
      <c r="L248" s="377"/>
      <c r="M248" s="378"/>
    </row>
    <row r="249" spans="1:13" s="206" customFormat="1" ht="11.25" customHeight="1" x14ac:dyDescent="0.15">
      <c r="A249" s="195" t="s">
        <v>713</v>
      </c>
      <c r="B249" s="381" t="s">
        <v>844</v>
      </c>
      <c r="C249" s="377"/>
      <c r="D249" s="377"/>
      <c r="E249" s="377"/>
      <c r="F249" s="377"/>
      <c r="G249" s="377"/>
      <c r="H249" s="377"/>
      <c r="I249" s="196" t="s">
        <v>715</v>
      </c>
      <c r="J249" s="381" t="s">
        <v>737</v>
      </c>
      <c r="K249" s="382"/>
      <c r="L249" s="382"/>
      <c r="M249" s="383"/>
    </row>
    <row r="250" spans="1:13" s="206" customFormat="1" ht="11.25" customHeight="1" x14ac:dyDescent="0.15">
      <c r="A250" s="195" t="s">
        <v>738</v>
      </c>
      <c r="B250" s="390" t="s">
        <v>1257</v>
      </c>
      <c r="C250" s="390"/>
      <c r="D250" s="391" t="s">
        <v>1258</v>
      </c>
      <c r="E250" s="391"/>
      <c r="F250" s="390"/>
      <c r="G250" s="390"/>
      <c r="H250" s="391"/>
      <c r="I250" s="391"/>
      <c r="J250" s="211"/>
      <c r="K250" s="212"/>
      <c r="L250" s="212"/>
      <c r="M250" s="213"/>
    </row>
    <row r="251" spans="1:13" s="227" customFormat="1" ht="11.25" customHeight="1" x14ac:dyDescent="0.2">
      <c r="A251" s="195" t="s">
        <v>1187</v>
      </c>
      <c r="B251" s="104" t="s">
        <v>1221</v>
      </c>
      <c r="C251" s="104" t="s">
        <v>1222</v>
      </c>
      <c r="D251" s="104" t="s">
        <v>1221</v>
      </c>
      <c r="E251" s="104" t="s">
        <v>1222</v>
      </c>
      <c r="F251" s="104"/>
      <c r="G251" s="104"/>
      <c r="H251" s="104"/>
      <c r="I251" s="104"/>
      <c r="J251" s="198"/>
      <c r="K251" s="198"/>
      <c r="L251" s="198"/>
      <c r="M251" s="198"/>
    </row>
    <row r="252" spans="1:13" s="227" customFormat="1" ht="11.25" customHeight="1" x14ac:dyDescent="0.15">
      <c r="A252" s="228">
        <v>10</v>
      </c>
      <c r="B252" s="216">
        <v>34</v>
      </c>
      <c r="C252" s="216"/>
      <c r="D252" s="216">
        <v>45</v>
      </c>
      <c r="E252" s="216"/>
      <c r="F252" s="161"/>
      <c r="G252" s="161"/>
      <c r="H252" s="161"/>
      <c r="I252" s="202"/>
      <c r="J252" s="202"/>
      <c r="K252" s="202"/>
      <c r="L252" s="202"/>
      <c r="M252" s="202"/>
    </row>
    <row r="253" spans="1:13" s="227" customFormat="1" ht="11.25" customHeight="1" x14ac:dyDescent="0.15">
      <c r="A253" s="228">
        <v>12</v>
      </c>
      <c r="B253" s="216"/>
      <c r="C253" s="216">
        <v>34</v>
      </c>
      <c r="D253" s="216"/>
      <c r="E253" s="216">
        <v>45</v>
      </c>
      <c r="F253" s="161"/>
      <c r="G253" s="161"/>
      <c r="H253" s="161"/>
      <c r="I253" s="202"/>
      <c r="J253" s="202"/>
      <c r="K253" s="202"/>
      <c r="L253" s="202"/>
      <c r="M253" s="202"/>
    </row>
    <row r="254" spans="1:13" s="227" customFormat="1" ht="11.25" customHeight="1" x14ac:dyDescent="0.15">
      <c r="A254" s="228">
        <v>15</v>
      </c>
      <c r="B254" s="216">
        <v>34</v>
      </c>
      <c r="C254" s="216"/>
      <c r="D254" s="216">
        <v>45</v>
      </c>
      <c r="E254" s="216"/>
      <c r="F254" s="161"/>
      <c r="G254" s="161"/>
      <c r="H254" s="161"/>
      <c r="I254" s="202"/>
      <c r="J254" s="202"/>
      <c r="K254" s="202"/>
      <c r="L254" s="202"/>
      <c r="M254" s="202"/>
    </row>
    <row r="255" spans="1:13" s="227" customFormat="1" ht="11.25" customHeight="1" x14ac:dyDescent="0.15">
      <c r="A255" s="228">
        <v>18</v>
      </c>
      <c r="B255" s="216"/>
      <c r="C255" s="216">
        <v>34</v>
      </c>
      <c r="D255" s="216"/>
      <c r="E255" s="216">
        <v>45</v>
      </c>
      <c r="F255" s="161"/>
      <c r="G255" s="161"/>
      <c r="H255" s="161"/>
      <c r="I255" s="202"/>
      <c r="J255" s="202"/>
      <c r="K255" s="202"/>
      <c r="L255" s="202"/>
      <c r="M255" s="202"/>
    </row>
    <row r="256" spans="1:13" s="227" customFormat="1" ht="11.25" customHeight="1" x14ac:dyDescent="0.15">
      <c r="A256" s="228">
        <v>20</v>
      </c>
      <c r="B256" s="216">
        <v>34</v>
      </c>
      <c r="C256" s="216"/>
      <c r="D256" s="216">
        <v>57</v>
      </c>
      <c r="E256" s="216"/>
      <c r="F256" s="161"/>
      <c r="G256" s="161"/>
      <c r="H256" s="161"/>
      <c r="I256" s="202"/>
      <c r="J256" s="202"/>
      <c r="K256" s="202"/>
      <c r="L256" s="202"/>
      <c r="M256" s="202"/>
    </row>
    <row r="257" spans="1:13" s="227" customFormat="1" ht="11.25" customHeight="1" x14ac:dyDescent="0.15">
      <c r="A257" s="228">
        <v>24</v>
      </c>
      <c r="B257" s="216"/>
      <c r="C257" s="216">
        <v>34</v>
      </c>
      <c r="D257" s="216"/>
      <c r="E257" s="216">
        <v>57</v>
      </c>
      <c r="F257" s="161"/>
      <c r="G257" s="161"/>
      <c r="H257" s="161"/>
      <c r="I257" s="202"/>
      <c r="J257" s="202"/>
      <c r="K257" s="202"/>
      <c r="L257" s="202"/>
      <c r="M257" s="202"/>
    </row>
    <row r="258" spans="1:13" s="227" customFormat="1" ht="11.25" customHeight="1" x14ac:dyDescent="0.15">
      <c r="A258" s="228">
        <v>25</v>
      </c>
      <c r="B258" s="216">
        <v>46</v>
      </c>
      <c r="C258" s="216"/>
      <c r="D258" s="216">
        <v>76</v>
      </c>
      <c r="E258" s="216"/>
      <c r="F258" s="161"/>
      <c r="G258" s="161"/>
      <c r="H258" s="161"/>
      <c r="I258" s="202"/>
      <c r="J258" s="202"/>
      <c r="K258" s="202"/>
      <c r="L258" s="202"/>
      <c r="M258" s="202"/>
    </row>
    <row r="259" spans="1:13" s="227" customFormat="1" ht="11.25" customHeight="1" x14ac:dyDescent="0.15">
      <c r="A259" s="228">
        <v>30</v>
      </c>
      <c r="B259" s="216">
        <v>46</v>
      </c>
      <c r="C259" s="216">
        <v>46</v>
      </c>
      <c r="D259" s="216">
        <v>76</v>
      </c>
      <c r="E259" s="216">
        <v>76</v>
      </c>
      <c r="F259" s="161"/>
      <c r="G259" s="161"/>
      <c r="H259" s="161"/>
      <c r="I259" s="202"/>
      <c r="J259" s="202"/>
      <c r="K259" s="202"/>
      <c r="L259" s="202"/>
      <c r="M259" s="202"/>
    </row>
    <row r="260" spans="1:13" s="227" customFormat="1" ht="11.25" customHeight="1" x14ac:dyDescent="0.15">
      <c r="A260" s="228">
        <v>36</v>
      </c>
      <c r="B260" s="216"/>
      <c r="C260" s="216">
        <v>46</v>
      </c>
      <c r="D260" s="216"/>
      <c r="E260" s="216">
        <v>76</v>
      </c>
      <c r="F260" s="161"/>
      <c r="G260" s="161"/>
      <c r="H260" s="161"/>
      <c r="I260" s="202"/>
      <c r="J260" s="202"/>
      <c r="K260" s="202"/>
      <c r="L260" s="202"/>
      <c r="M260" s="202"/>
    </row>
    <row r="261" spans="1:13" s="227" customFormat="1" ht="11.25" customHeight="1" x14ac:dyDescent="0.15">
      <c r="A261" s="224">
        <v>50</v>
      </c>
      <c r="B261" s="216">
        <v>57</v>
      </c>
      <c r="C261" s="216">
        <v>57</v>
      </c>
      <c r="D261" s="216">
        <v>96</v>
      </c>
      <c r="E261" s="216">
        <v>96</v>
      </c>
      <c r="F261" s="161"/>
      <c r="G261" s="161"/>
      <c r="H261" s="161"/>
      <c r="I261" s="202"/>
      <c r="J261" s="202"/>
      <c r="K261" s="202"/>
      <c r="L261" s="202"/>
      <c r="M261" s="202"/>
    </row>
    <row r="262" spans="1:13" s="227" customFormat="1" ht="11.25" customHeight="1" x14ac:dyDescent="0.15">
      <c r="A262" s="224">
        <v>75</v>
      </c>
      <c r="B262" s="216">
        <v>77</v>
      </c>
      <c r="C262" s="216">
        <v>77</v>
      </c>
      <c r="D262" s="216">
        <v>116</v>
      </c>
      <c r="E262" s="216">
        <v>116</v>
      </c>
      <c r="F262" s="161"/>
      <c r="G262" s="161"/>
      <c r="H262" s="161"/>
      <c r="I262" s="202"/>
      <c r="J262" s="202"/>
      <c r="K262" s="202"/>
      <c r="L262" s="202"/>
      <c r="M262" s="202"/>
    </row>
    <row r="263" spans="1:13" s="227" customFormat="1" ht="11.25" customHeight="1" x14ac:dyDescent="0.15">
      <c r="A263" s="224">
        <v>100</v>
      </c>
      <c r="B263" s="216">
        <v>98</v>
      </c>
      <c r="C263" s="216">
        <v>98</v>
      </c>
      <c r="D263" s="216">
        <v>145</v>
      </c>
      <c r="E263" s="216">
        <v>145</v>
      </c>
      <c r="F263" s="161"/>
      <c r="G263" s="161"/>
      <c r="H263" s="161"/>
      <c r="I263" s="202"/>
      <c r="J263" s="202"/>
      <c r="K263" s="205"/>
      <c r="L263" s="202"/>
      <c r="M263" s="202"/>
    </row>
    <row r="264" spans="1:13" s="227" customFormat="1" ht="11.25" customHeight="1" x14ac:dyDescent="0.15">
      <c r="A264" s="224">
        <v>150</v>
      </c>
      <c r="B264" s="216">
        <v>145</v>
      </c>
      <c r="C264" s="216">
        <v>145</v>
      </c>
      <c r="D264" s="216">
        <v>215</v>
      </c>
      <c r="E264" s="216">
        <v>215</v>
      </c>
      <c r="F264" s="161"/>
      <c r="G264" s="161"/>
      <c r="H264" s="161"/>
      <c r="I264" s="202"/>
      <c r="J264" s="202"/>
      <c r="K264" s="205"/>
      <c r="L264" s="202"/>
      <c r="M264" s="202"/>
    </row>
    <row r="265" spans="1:13" s="227" customFormat="1" ht="11.25" customHeight="1" x14ac:dyDescent="0.15">
      <c r="A265" s="224">
        <v>200</v>
      </c>
      <c r="B265" s="216">
        <v>150</v>
      </c>
      <c r="C265" s="216">
        <v>150</v>
      </c>
      <c r="D265" s="216">
        <v>250</v>
      </c>
      <c r="E265" s="216">
        <v>250</v>
      </c>
      <c r="F265" s="161"/>
      <c r="G265" s="161"/>
      <c r="H265" s="161"/>
      <c r="I265" s="202"/>
      <c r="J265" s="202"/>
      <c r="K265" s="205"/>
      <c r="L265" s="202"/>
      <c r="M265" s="202"/>
    </row>
    <row r="266" spans="1:13" s="227" customFormat="1" ht="11.25" customHeight="1" x14ac:dyDescent="0.15">
      <c r="A266" s="224">
        <v>250</v>
      </c>
      <c r="B266" s="216">
        <v>220</v>
      </c>
      <c r="C266" s="216">
        <v>220</v>
      </c>
      <c r="D266" s="216">
        <v>415</v>
      </c>
      <c r="E266" s="216">
        <v>415</v>
      </c>
      <c r="F266" s="161"/>
      <c r="G266" s="161"/>
      <c r="H266" s="161"/>
      <c r="I266" s="218"/>
      <c r="J266" s="218"/>
      <c r="K266" s="219"/>
      <c r="L266" s="218"/>
      <c r="M266" s="218"/>
    </row>
    <row r="267" spans="1:13" s="227" customFormat="1" ht="11.25" customHeight="1" x14ac:dyDescent="0.2">
      <c r="A267" s="224">
        <v>300</v>
      </c>
      <c r="B267" s="161">
        <v>220</v>
      </c>
      <c r="C267" s="161">
        <v>220</v>
      </c>
      <c r="D267" s="161">
        <v>425</v>
      </c>
      <c r="E267" s="161">
        <v>425</v>
      </c>
      <c r="F267" s="161"/>
      <c r="G267" s="161"/>
      <c r="H267" s="161"/>
      <c r="I267" s="218"/>
      <c r="J267" s="218"/>
      <c r="K267" s="219"/>
      <c r="L267" s="218"/>
      <c r="M267" s="218"/>
    </row>
    <row r="268" spans="1:13" s="227" customFormat="1" ht="11.25" customHeight="1" x14ac:dyDescent="0.2">
      <c r="A268" s="224"/>
      <c r="B268" s="161"/>
      <c r="C268" s="161"/>
      <c r="D268" s="161"/>
      <c r="E268" s="161"/>
      <c r="F268" s="161"/>
      <c r="G268" s="161"/>
      <c r="H268" s="161"/>
      <c r="I268" s="218"/>
      <c r="J268" s="218"/>
      <c r="K268" s="219"/>
      <c r="L268" s="218"/>
      <c r="M268" s="218"/>
    </row>
    <row r="269" spans="1:13" s="227" customFormat="1" ht="11.25" hidden="1" customHeight="1" x14ac:dyDescent="0.2">
      <c r="A269" s="217"/>
      <c r="B269" s="161"/>
      <c r="C269" s="161"/>
      <c r="D269" s="161"/>
      <c r="E269" s="161"/>
      <c r="F269" s="161"/>
      <c r="G269" s="161"/>
      <c r="H269" s="161"/>
      <c r="I269" s="202"/>
      <c r="J269" s="202"/>
      <c r="K269" s="205"/>
      <c r="L269" s="202"/>
      <c r="M269" s="202"/>
    </row>
    <row r="270" spans="1:13" s="227" customFormat="1" ht="11.25" hidden="1" customHeight="1" x14ac:dyDescent="0.2">
      <c r="A270" s="220"/>
      <c r="B270" s="202"/>
      <c r="C270" s="202"/>
      <c r="D270" s="203"/>
      <c r="E270" s="202"/>
      <c r="F270" s="202"/>
      <c r="G270" s="202"/>
      <c r="H270" s="202"/>
      <c r="I270" s="202"/>
      <c r="J270" s="202"/>
      <c r="K270" s="205"/>
      <c r="L270" s="202"/>
      <c r="M270" s="202"/>
    </row>
    <row r="271" spans="1:13" s="206" customFormat="1" hidden="1" x14ac:dyDescent="0.15">
      <c r="A271" s="220"/>
      <c r="B271" s="202"/>
      <c r="C271" s="202"/>
      <c r="D271" s="203"/>
      <c r="E271" s="202"/>
      <c r="F271" s="202"/>
      <c r="G271" s="202"/>
      <c r="H271" s="202"/>
      <c r="I271" s="202"/>
      <c r="J271" s="202"/>
      <c r="K271" s="205"/>
      <c r="L271" s="202"/>
      <c r="M271" s="202"/>
    </row>
    <row r="272" spans="1:13" s="227" customFormat="1" ht="11.25" hidden="1" customHeight="1" x14ac:dyDescent="0.2">
      <c r="A272" s="220"/>
      <c r="B272" s="202"/>
      <c r="C272" s="202"/>
      <c r="D272" s="203"/>
      <c r="E272" s="202"/>
      <c r="F272" s="202"/>
      <c r="G272" s="202"/>
      <c r="H272" s="202"/>
      <c r="I272" s="202"/>
      <c r="J272" s="202"/>
      <c r="K272" s="205"/>
      <c r="L272" s="202"/>
      <c r="M272" s="202"/>
    </row>
    <row r="273" spans="1:13" s="206" customFormat="1" ht="11.25" customHeight="1" x14ac:dyDescent="0.15">
      <c r="A273" s="195" t="s">
        <v>729</v>
      </c>
      <c r="B273" s="384" t="s">
        <v>1259</v>
      </c>
      <c r="C273" s="372"/>
      <c r="D273" s="372"/>
      <c r="E273" s="372"/>
      <c r="F273" s="372"/>
      <c r="G273" s="372"/>
      <c r="H273" s="372"/>
      <c r="I273" s="372"/>
      <c r="J273" s="372"/>
      <c r="K273" s="372"/>
      <c r="L273" s="372"/>
      <c r="M273" s="373"/>
    </row>
    <row r="274" spans="1:13" s="206" customFormat="1" ht="11.25" customHeight="1" x14ac:dyDescent="0.15">
      <c r="A274" s="195" t="s">
        <v>730</v>
      </c>
      <c r="B274" s="384" t="s">
        <v>1250</v>
      </c>
      <c r="C274" s="372"/>
      <c r="D274" s="372"/>
      <c r="E274" s="372"/>
      <c r="F274" s="372"/>
      <c r="G274" s="372"/>
      <c r="H274" s="372"/>
      <c r="I274" s="372"/>
      <c r="J274" s="372"/>
      <c r="K274" s="372"/>
      <c r="L274" s="372"/>
      <c r="M274" s="373"/>
    </row>
    <row r="275" spans="1:13" s="206" customFormat="1" ht="11.25" customHeight="1" x14ac:dyDescent="0.15">
      <c r="A275" s="195" t="s">
        <v>731</v>
      </c>
      <c r="B275" s="384" t="s">
        <v>1260</v>
      </c>
      <c r="C275" s="372"/>
      <c r="D275" s="372"/>
      <c r="E275" s="372"/>
      <c r="F275" s="372"/>
      <c r="G275" s="372"/>
      <c r="H275" s="372"/>
      <c r="I275" s="372"/>
      <c r="J275" s="372"/>
      <c r="K275" s="372"/>
      <c r="L275" s="372"/>
      <c r="M275" s="373"/>
    </row>
    <row r="276" spans="1:13" s="229" customFormat="1" x14ac:dyDescent="0.15"/>
    <row r="277" spans="1:13" x14ac:dyDescent="0.15">
      <c r="B277" s="189"/>
      <c r="C277" s="189"/>
      <c r="D277" s="190"/>
      <c r="E277" s="189"/>
      <c r="F277" s="189"/>
      <c r="G277" s="191"/>
      <c r="H277" s="189"/>
      <c r="I277" s="189"/>
      <c r="J277" s="191"/>
    </row>
    <row r="278" spans="1:13" s="194" customFormat="1" ht="11.25" customHeight="1" x14ac:dyDescent="0.2">
      <c r="A278" s="192" t="s">
        <v>18</v>
      </c>
      <c r="B278" s="193" t="s">
        <v>708</v>
      </c>
      <c r="C278" s="385">
        <v>3010203001</v>
      </c>
      <c r="D278" s="386"/>
      <c r="E278" s="192" t="s">
        <v>709</v>
      </c>
      <c r="F278" s="359" t="s">
        <v>1261</v>
      </c>
      <c r="G278" s="360"/>
      <c r="H278" s="361"/>
      <c r="I278" s="192" t="s">
        <v>711</v>
      </c>
      <c r="J278" s="387" t="s">
        <v>1262</v>
      </c>
      <c r="K278" s="388"/>
      <c r="L278" s="388"/>
      <c r="M278" s="389"/>
    </row>
    <row r="279" spans="1:13" s="100" customFormat="1" ht="11.25" customHeight="1" x14ac:dyDescent="0.2">
      <c r="A279" s="98" t="s">
        <v>712</v>
      </c>
      <c r="B279" s="99"/>
      <c r="C279" s="357"/>
      <c r="D279" s="358"/>
      <c r="E279" s="367"/>
      <c r="F279" s="368"/>
      <c r="G279" s="368"/>
      <c r="H279" s="98" t="s">
        <v>712</v>
      </c>
      <c r="I279" s="99"/>
      <c r="J279" s="357"/>
      <c r="K279" s="358"/>
      <c r="L279" s="365"/>
      <c r="M279" s="366"/>
    </row>
    <row r="280" spans="1:13" s="194" customFormat="1" ht="11.25" customHeight="1" x14ac:dyDescent="0.2">
      <c r="A280" s="195" t="s">
        <v>466</v>
      </c>
      <c r="B280" s="376" t="s">
        <v>1216</v>
      </c>
      <c r="C280" s="377"/>
      <c r="D280" s="378"/>
      <c r="E280" s="379"/>
      <c r="F280" s="380"/>
      <c r="G280" s="380"/>
      <c r="H280" s="380"/>
      <c r="I280" s="380"/>
      <c r="J280" s="380"/>
      <c r="K280" s="376"/>
      <c r="L280" s="377"/>
      <c r="M280" s="378"/>
    </row>
    <row r="281" spans="1:13" s="197" customFormat="1" ht="11.25" customHeight="1" x14ac:dyDescent="0.15">
      <c r="A281" s="195" t="s">
        <v>713</v>
      </c>
      <c r="B281" s="381" t="s">
        <v>714</v>
      </c>
      <c r="C281" s="377"/>
      <c r="D281" s="377"/>
      <c r="E281" s="377"/>
      <c r="F281" s="377"/>
      <c r="G281" s="377"/>
      <c r="H281" s="377"/>
      <c r="I281" s="196" t="s">
        <v>715</v>
      </c>
      <c r="J281" s="381" t="s">
        <v>716</v>
      </c>
      <c r="K281" s="382"/>
      <c r="L281" s="382"/>
      <c r="M281" s="383"/>
    </row>
    <row r="282" spans="1:13" s="201" customFormat="1" ht="11.25" customHeight="1" x14ac:dyDescent="0.2">
      <c r="A282" s="195" t="s">
        <v>717</v>
      </c>
      <c r="B282" s="198" t="s">
        <v>961</v>
      </c>
      <c r="C282" s="198" t="s">
        <v>962</v>
      </c>
      <c r="D282" s="198" t="s">
        <v>963</v>
      </c>
      <c r="E282" s="199" t="s">
        <v>721</v>
      </c>
      <c r="F282" s="103"/>
      <c r="G282" s="198"/>
      <c r="H282" s="199"/>
      <c r="I282" s="198"/>
      <c r="J282" s="198"/>
      <c r="K282" s="200"/>
      <c r="L282" s="198"/>
      <c r="M282" s="198"/>
    </row>
    <row r="283" spans="1:13" s="201" customFormat="1" ht="11.25" customHeight="1" x14ac:dyDescent="0.15">
      <c r="A283" s="220" t="s">
        <v>1263</v>
      </c>
      <c r="B283" s="230">
        <v>1200</v>
      </c>
      <c r="C283" s="231">
        <v>1400</v>
      </c>
      <c r="D283" s="232">
        <v>1950</v>
      </c>
      <c r="E283" s="233">
        <v>700</v>
      </c>
      <c r="F283" s="202"/>
      <c r="G283" s="202"/>
      <c r="H283" s="203"/>
      <c r="I283" s="202"/>
      <c r="J283" s="202"/>
      <c r="K283" s="204"/>
      <c r="L283" s="202"/>
      <c r="M283" s="202"/>
    </row>
    <row r="284" spans="1:13" s="201" customFormat="1" ht="11.25" customHeight="1" x14ac:dyDescent="0.15">
      <c r="A284" s="106" t="s">
        <v>1264</v>
      </c>
      <c r="B284" s="231">
        <v>700</v>
      </c>
      <c r="C284" s="231">
        <v>1400</v>
      </c>
      <c r="D284" s="232">
        <v>1950</v>
      </c>
      <c r="E284" s="233">
        <v>500</v>
      </c>
      <c r="F284" s="202"/>
      <c r="G284" s="202"/>
      <c r="H284" s="203"/>
      <c r="I284" s="202"/>
      <c r="J284" s="202"/>
      <c r="K284" s="205"/>
      <c r="L284" s="202"/>
      <c r="M284" s="202"/>
    </row>
    <row r="285" spans="1:13" s="201" customFormat="1" ht="11.25" customHeight="1" x14ac:dyDescent="0.15">
      <c r="A285" s="220" t="s">
        <v>1265</v>
      </c>
      <c r="B285" s="231">
        <v>700</v>
      </c>
      <c r="C285" s="231">
        <v>1400</v>
      </c>
      <c r="D285" s="232">
        <v>1950</v>
      </c>
      <c r="E285" s="234">
        <v>600</v>
      </c>
      <c r="F285" s="202"/>
      <c r="G285" s="202"/>
      <c r="H285" s="203"/>
      <c r="I285" s="202"/>
      <c r="J285" s="202"/>
      <c r="K285" s="205"/>
      <c r="L285" s="202"/>
      <c r="M285" s="202"/>
    </row>
    <row r="286" spans="1:13" s="201" customFormat="1" ht="11.25" customHeight="1" x14ac:dyDescent="0.15">
      <c r="A286" s="220" t="s">
        <v>1266</v>
      </c>
      <c r="B286" s="230">
        <v>700</v>
      </c>
      <c r="C286" s="231">
        <v>1400</v>
      </c>
      <c r="D286" s="232">
        <v>1950</v>
      </c>
      <c r="E286" s="233">
        <v>500</v>
      </c>
      <c r="F286" s="202"/>
      <c r="G286" s="202"/>
      <c r="H286" s="203"/>
      <c r="I286" s="202"/>
      <c r="J286" s="202"/>
      <c r="K286" s="205"/>
      <c r="L286" s="202"/>
      <c r="M286" s="202"/>
    </row>
    <row r="287" spans="1:13" s="201" customFormat="1" ht="11.25" customHeight="1" x14ac:dyDescent="0.15">
      <c r="A287" s="220"/>
      <c r="B287" s="235"/>
      <c r="C287" s="236"/>
      <c r="D287" s="237"/>
      <c r="E287" s="237"/>
      <c r="F287" s="202"/>
      <c r="G287" s="202"/>
      <c r="H287" s="203"/>
      <c r="I287" s="202"/>
      <c r="J287" s="202"/>
      <c r="K287" s="205"/>
      <c r="L287" s="202"/>
      <c r="M287" s="202"/>
    </row>
    <row r="288" spans="1:13" s="201" customFormat="1" ht="11.25" hidden="1" customHeight="1" x14ac:dyDescent="0.2">
      <c r="A288" s="220"/>
      <c r="B288" s="202"/>
      <c r="C288" s="202"/>
      <c r="D288" s="202"/>
      <c r="E288" s="202"/>
      <c r="F288" s="202"/>
      <c r="G288" s="202"/>
      <c r="H288" s="203"/>
      <c r="I288" s="202"/>
      <c r="J288" s="202"/>
      <c r="K288" s="205"/>
      <c r="L288" s="202"/>
      <c r="M288" s="202"/>
    </row>
    <row r="289" spans="1:13" s="201" customFormat="1" ht="11.25" hidden="1" customHeight="1" x14ac:dyDescent="0.2">
      <c r="A289" s="220"/>
      <c r="B289" s="202"/>
      <c r="C289" s="202"/>
      <c r="D289" s="202"/>
      <c r="E289" s="202"/>
      <c r="F289" s="202"/>
      <c r="G289" s="202"/>
      <c r="H289" s="203"/>
      <c r="I289" s="202"/>
      <c r="J289" s="202"/>
      <c r="K289" s="205"/>
      <c r="L289" s="202"/>
      <c r="M289" s="202"/>
    </row>
    <row r="290" spans="1:13" s="201" customFormat="1" ht="11.25" hidden="1" customHeight="1" x14ac:dyDescent="0.2">
      <c r="A290" s="220"/>
      <c r="B290" s="202"/>
      <c r="C290" s="202"/>
      <c r="D290" s="203"/>
      <c r="E290" s="202"/>
      <c r="F290" s="202"/>
      <c r="G290" s="202"/>
      <c r="H290" s="203"/>
      <c r="I290" s="202"/>
      <c r="J290" s="202"/>
      <c r="K290" s="205"/>
      <c r="L290" s="202"/>
      <c r="M290" s="202"/>
    </row>
    <row r="291" spans="1:13" s="201" customFormat="1" ht="11.25" hidden="1" customHeight="1" x14ac:dyDescent="0.2">
      <c r="A291" s="220"/>
      <c r="B291" s="202"/>
      <c r="C291" s="202"/>
      <c r="D291" s="203"/>
      <c r="E291" s="202"/>
      <c r="F291" s="202"/>
      <c r="G291" s="202"/>
      <c r="H291" s="202"/>
      <c r="I291" s="202"/>
      <c r="J291" s="202"/>
      <c r="K291" s="205"/>
      <c r="L291" s="202"/>
      <c r="M291" s="202"/>
    </row>
    <row r="292" spans="1:13" s="201" customFormat="1" ht="11.25" hidden="1" customHeight="1" x14ac:dyDescent="0.2">
      <c r="A292" s="220"/>
      <c r="B292" s="202"/>
      <c r="C292" s="202"/>
      <c r="D292" s="203"/>
      <c r="E292" s="202"/>
      <c r="F292" s="202"/>
      <c r="G292" s="202"/>
      <c r="H292" s="202"/>
      <c r="I292" s="202"/>
      <c r="J292" s="202"/>
      <c r="K292" s="205"/>
      <c r="L292" s="202"/>
      <c r="M292" s="202"/>
    </row>
    <row r="293" spans="1:13" s="197" customFormat="1" hidden="1" x14ac:dyDescent="0.15">
      <c r="A293" s="220"/>
      <c r="B293" s="202"/>
      <c r="C293" s="202"/>
      <c r="D293" s="203"/>
      <c r="E293" s="202"/>
      <c r="F293" s="202"/>
      <c r="G293" s="202"/>
      <c r="H293" s="202"/>
      <c r="I293" s="202"/>
      <c r="J293" s="202"/>
      <c r="K293" s="205"/>
      <c r="L293" s="202"/>
      <c r="M293" s="202"/>
    </row>
    <row r="294" spans="1:13" s="201" customFormat="1" ht="11.25" hidden="1" customHeight="1" x14ac:dyDescent="0.2">
      <c r="A294" s="220"/>
      <c r="B294" s="202"/>
      <c r="C294" s="202"/>
      <c r="D294" s="203"/>
      <c r="E294" s="202"/>
      <c r="F294" s="202"/>
      <c r="G294" s="202"/>
      <c r="H294" s="202"/>
      <c r="I294" s="202"/>
      <c r="J294" s="202"/>
      <c r="K294" s="205"/>
      <c r="L294" s="202"/>
      <c r="M294" s="202"/>
    </row>
    <row r="295" spans="1:13" s="197" customFormat="1" ht="11.25" customHeight="1" x14ac:dyDescent="0.15">
      <c r="A295" s="195" t="s">
        <v>729</v>
      </c>
      <c r="B295" s="384" t="s">
        <v>1267</v>
      </c>
      <c r="C295" s="372"/>
      <c r="D295" s="372"/>
      <c r="E295" s="372"/>
      <c r="F295" s="372"/>
      <c r="G295" s="372"/>
      <c r="H295" s="372"/>
      <c r="I295" s="372"/>
      <c r="J295" s="372"/>
      <c r="K295" s="372"/>
      <c r="L295" s="372"/>
      <c r="M295" s="373"/>
    </row>
    <row r="296" spans="1:13" s="197" customFormat="1" ht="11.25" customHeight="1" x14ac:dyDescent="0.15">
      <c r="A296" s="195" t="s">
        <v>730</v>
      </c>
      <c r="B296" s="384"/>
      <c r="C296" s="372"/>
      <c r="D296" s="372"/>
      <c r="E296" s="372"/>
      <c r="F296" s="372"/>
      <c r="G296" s="372"/>
      <c r="H296" s="372"/>
      <c r="I296" s="372"/>
      <c r="J296" s="372"/>
      <c r="K296" s="372"/>
      <c r="L296" s="372"/>
      <c r="M296" s="373"/>
    </row>
    <row r="297" spans="1:13" s="197" customFormat="1" ht="11.25" hidden="1" customHeight="1" x14ac:dyDescent="0.15">
      <c r="A297" s="195" t="s">
        <v>731</v>
      </c>
      <c r="B297" s="384"/>
      <c r="C297" s="372"/>
      <c r="D297" s="372"/>
      <c r="E297" s="372"/>
      <c r="F297" s="372"/>
      <c r="G297" s="372"/>
      <c r="H297" s="372"/>
      <c r="I297" s="372"/>
      <c r="J297" s="372"/>
      <c r="K297" s="372"/>
      <c r="L297" s="372"/>
      <c r="M297" s="373"/>
    </row>
    <row r="298" spans="1:13" s="197" customFormat="1" x14ac:dyDescent="0.15">
      <c r="A298" s="206"/>
      <c r="B298" s="206"/>
      <c r="C298" s="206"/>
      <c r="D298" s="206"/>
      <c r="E298" s="206"/>
      <c r="F298" s="206"/>
      <c r="G298" s="206"/>
      <c r="H298" s="206"/>
      <c r="I298" s="206"/>
      <c r="J298" s="206"/>
      <c r="K298" s="206"/>
      <c r="L298" s="206"/>
      <c r="M298" s="206"/>
    </row>
    <row r="299" spans="1:13" s="197" customFormat="1" x14ac:dyDescent="0.15">
      <c r="A299" s="206"/>
      <c r="B299" s="207"/>
      <c r="C299" s="207"/>
      <c r="D299" s="208"/>
      <c r="E299" s="207"/>
      <c r="F299" s="207"/>
      <c r="G299" s="209"/>
      <c r="H299" s="207"/>
      <c r="I299" s="207"/>
      <c r="J299" s="209"/>
      <c r="K299" s="206"/>
      <c r="L299" s="206"/>
      <c r="M299" s="206"/>
    </row>
    <row r="300" spans="1:13" s="194" customFormat="1" ht="11.25" customHeight="1" x14ac:dyDescent="0.2">
      <c r="A300" s="192" t="s">
        <v>18</v>
      </c>
      <c r="B300" s="193" t="s">
        <v>708</v>
      </c>
      <c r="C300" s="385">
        <v>3010203002</v>
      </c>
      <c r="D300" s="386"/>
      <c r="E300" s="192" t="s">
        <v>709</v>
      </c>
      <c r="F300" s="359" t="s">
        <v>1261</v>
      </c>
      <c r="G300" s="360"/>
      <c r="H300" s="361"/>
      <c r="I300" s="192" t="s">
        <v>711</v>
      </c>
      <c r="J300" s="387" t="s">
        <v>1268</v>
      </c>
      <c r="K300" s="388"/>
      <c r="L300" s="388"/>
      <c r="M300" s="389"/>
    </row>
    <row r="301" spans="1:13" s="100" customFormat="1" ht="11.25" customHeight="1" x14ac:dyDescent="0.2">
      <c r="A301" s="98" t="s">
        <v>712</v>
      </c>
      <c r="B301" s="99"/>
      <c r="C301" s="357"/>
      <c r="D301" s="358"/>
      <c r="E301" s="367"/>
      <c r="F301" s="368"/>
      <c r="G301" s="368"/>
      <c r="H301" s="98" t="s">
        <v>712</v>
      </c>
      <c r="I301" s="99"/>
      <c r="J301" s="357"/>
      <c r="K301" s="358"/>
      <c r="L301" s="365"/>
      <c r="M301" s="366"/>
    </row>
    <row r="302" spans="1:13" s="194" customFormat="1" ht="11.25" customHeight="1" x14ac:dyDescent="0.2">
      <c r="A302" s="195" t="s">
        <v>466</v>
      </c>
      <c r="B302" s="376" t="s">
        <v>1216</v>
      </c>
      <c r="C302" s="377"/>
      <c r="D302" s="378"/>
      <c r="E302" s="379"/>
      <c r="F302" s="380"/>
      <c r="G302" s="380"/>
      <c r="H302" s="380"/>
      <c r="I302" s="380"/>
      <c r="J302" s="380"/>
      <c r="K302" s="376"/>
      <c r="L302" s="377"/>
      <c r="M302" s="378"/>
    </row>
    <row r="303" spans="1:13" s="197" customFormat="1" ht="11.25" customHeight="1" x14ac:dyDescent="0.15">
      <c r="A303" s="195" t="s">
        <v>713</v>
      </c>
      <c r="B303" s="381" t="s">
        <v>714</v>
      </c>
      <c r="C303" s="377"/>
      <c r="D303" s="377"/>
      <c r="E303" s="377"/>
      <c r="F303" s="377"/>
      <c r="G303" s="377"/>
      <c r="H303" s="377"/>
      <c r="I303" s="196" t="s">
        <v>715</v>
      </c>
      <c r="J303" s="381" t="s">
        <v>716</v>
      </c>
      <c r="K303" s="382"/>
      <c r="L303" s="382"/>
      <c r="M303" s="383"/>
    </row>
    <row r="304" spans="1:13" s="201" customFormat="1" ht="11.25" customHeight="1" x14ac:dyDescent="0.2">
      <c r="A304" s="195" t="s">
        <v>717</v>
      </c>
      <c r="B304" s="198" t="s">
        <v>961</v>
      </c>
      <c r="C304" s="198" t="s">
        <v>962</v>
      </c>
      <c r="D304" s="198" t="s">
        <v>963</v>
      </c>
      <c r="E304" s="199" t="s">
        <v>721</v>
      </c>
      <c r="F304" s="103"/>
      <c r="G304" s="198"/>
      <c r="H304" s="199"/>
      <c r="I304" s="198"/>
      <c r="J304" s="198"/>
      <c r="K304" s="200"/>
      <c r="L304" s="198"/>
      <c r="M304" s="198"/>
    </row>
    <row r="305" spans="1:13" s="201" customFormat="1" ht="11.25" customHeight="1" x14ac:dyDescent="0.15">
      <c r="A305" s="106" t="s">
        <v>120</v>
      </c>
      <c r="B305" s="230">
        <v>700</v>
      </c>
      <c r="C305" s="231">
        <v>1400</v>
      </c>
      <c r="D305" s="232">
        <v>1950</v>
      </c>
      <c r="E305" s="233">
        <v>500</v>
      </c>
      <c r="F305" s="202"/>
      <c r="G305" s="202"/>
      <c r="H305" s="203"/>
      <c r="I305" s="202"/>
      <c r="J305" s="202"/>
      <c r="K305" s="204"/>
      <c r="L305" s="202"/>
      <c r="M305" s="202"/>
    </row>
    <row r="306" spans="1:13" s="201" customFormat="1" ht="11.25" customHeight="1" x14ac:dyDescent="0.15">
      <c r="A306" s="106" t="s">
        <v>1269</v>
      </c>
      <c r="B306" s="231">
        <v>1000</v>
      </c>
      <c r="C306" s="231">
        <v>1400</v>
      </c>
      <c r="D306" s="232">
        <v>1950</v>
      </c>
      <c r="E306" s="233">
        <f>1300-E307</f>
        <v>950</v>
      </c>
      <c r="F306" s="202"/>
      <c r="G306" s="202"/>
      <c r="H306" s="203"/>
      <c r="I306" s="202"/>
      <c r="J306" s="202"/>
      <c r="K306" s="205"/>
      <c r="L306" s="202"/>
      <c r="M306" s="202"/>
    </row>
    <row r="307" spans="1:13" s="201" customFormat="1" ht="11.25" customHeight="1" x14ac:dyDescent="0.15">
      <c r="A307" s="106" t="s">
        <v>1270</v>
      </c>
      <c r="B307" s="231"/>
      <c r="C307" s="231"/>
      <c r="D307" s="232"/>
      <c r="E307" s="234">
        <v>350</v>
      </c>
      <c r="F307" s="202"/>
      <c r="G307" s="202"/>
      <c r="H307" s="203"/>
      <c r="I307" s="202"/>
      <c r="J307" s="202"/>
      <c r="K307" s="205"/>
      <c r="L307" s="202"/>
      <c r="M307" s="202"/>
    </row>
    <row r="308" spans="1:13" s="201" customFormat="1" ht="11.25" customHeight="1" x14ac:dyDescent="0.15">
      <c r="A308" s="220" t="s">
        <v>1271</v>
      </c>
      <c r="B308" s="230">
        <v>1000</v>
      </c>
      <c r="C308" s="231">
        <v>1000</v>
      </c>
      <c r="D308" s="232">
        <v>1950</v>
      </c>
      <c r="E308" s="233">
        <f>900-E309</f>
        <v>600</v>
      </c>
      <c r="F308" s="202"/>
      <c r="G308" s="202"/>
      <c r="H308" s="203"/>
      <c r="I308" s="202"/>
      <c r="J308" s="202"/>
      <c r="K308" s="205"/>
      <c r="L308" s="202"/>
      <c r="M308" s="202"/>
    </row>
    <row r="309" spans="1:13" s="201" customFormat="1" ht="11.25" customHeight="1" x14ac:dyDescent="0.15">
      <c r="A309" s="106" t="s">
        <v>1272</v>
      </c>
      <c r="B309" s="230"/>
      <c r="C309" s="231"/>
      <c r="D309" s="232"/>
      <c r="E309" s="233">
        <v>300</v>
      </c>
      <c r="F309" s="218"/>
      <c r="G309" s="218"/>
      <c r="H309" s="238"/>
      <c r="I309" s="218"/>
      <c r="J309" s="218"/>
      <c r="K309" s="219"/>
      <c r="L309" s="218"/>
      <c r="M309" s="218"/>
    </row>
    <row r="310" spans="1:13" s="201" customFormat="1" ht="11.25" customHeight="1" x14ac:dyDescent="0.2">
      <c r="A310" s="220"/>
      <c r="B310" s="218"/>
      <c r="C310" s="218"/>
      <c r="D310" s="218"/>
      <c r="E310" s="238"/>
      <c r="F310" s="218"/>
      <c r="G310" s="218"/>
      <c r="H310" s="238"/>
      <c r="I310" s="218"/>
      <c r="J310" s="218"/>
      <c r="K310" s="219"/>
      <c r="L310" s="218"/>
      <c r="M310" s="218"/>
    </row>
    <row r="311" spans="1:13" s="201" customFormat="1" ht="11.25" hidden="1" customHeight="1" x14ac:dyDescent="0.2">
      <c r="A311" s="220"/>
      <c r="B311" s="218"/>
      <c r="C311" s="218"/>
      <c r="D311" s="218"/>
      <c r="E311" s="218"/>
      <c r="F311" s="218"/>
      <c r="G311" s="218"/>
      <c r="H311" s="238"/>
      <c r="I311" s="218"/>
      <c r="J311" s="218"/>
      <c r="K311" s="219"/>
      <c r="L311" s="218"/>
      <c r="M311" s="218"/>
    </row>
    <row r="312" spans="1:13" s="201" customFormat="1" ht="11.25" hidden="1" customHeight="1" x14ac:dyDescent="0.2">
      <c r="A312" s="220"/>
      <c r="B312" s="202"/>
      <c r="C312" s="202"/>
      <c r="D312" s="203"/>
      <c r="E312" s="202"/>
      <c r="F312" s="202"/>
      <c r="G312" s="202"/>
      <c r="H312" s="203"/>
      <c r="I312" s="202"/>
      <c r="J312" s="202"/>
      <c r="K312" s="205"/>
      <c r="L312" s="202"/>
      <c r="M312" s="202"/>
    </row>
    <row r="313" spans="1:13" s="201" customFormat="1" ht="11.25" hidden="1" customHeight="1" x14ac:dyDescent="0.2">
      <c r="A313" s="220"/>
      <c r="B313" s="202"/>
      <c r="C313" s="202"/>
      <c r="D313" s="203"/>
      <c r="E313" s="202"/>
      <c r="F313" s="202"/>
      <c r="G313" s="202"/>
      <c r="H313" s="202"/>
      <c r="I313" s="202"/>
      <c r="J313" s="202"/>
      <c r="K313" s="205"/>
      <c r="L313" s="202"/>
      <c r="M313" s="202"/>
    </row>
    <row r="314" spans="1:13" s="201" customFormat="1" ht="11.25" hidden="1" customHeight="1" x14ac:dyDescent="0.2">
      <c r="A314" s="220"/>
      <c r="B314" s="202"/>
      <c r="C314" s="202"/>
      <c r="D314" s="203"/>
      <c r="E314" s="202"/>
      <c r="F314" s="202"/>
      <c r="G314" s="202"/>
      <c r="H314" s="202"/>
      <c r="I314" s="202"/>
      <c r="J314" s="202"/>
      <c r="K314" s="205"/>
      <c r="L314" s="202"/>
      <c r="M314" s="202"/>
    </row>
    <row r="315" spans="1:13" s="197" customFormat="1" hidden="1" x14ac:dyDescent="0.15">
      <c r="A315" s="220"/>
      <c r="B315" s="202"/>
      <c r="C315" s="202"/>
      <c r="D315" s="203"/>
      <c r="E315" s="202"/>
      <c r="F315" s="202"/>
      <c r="G315" s="202"/>
      <c r="H315" s="202"/>
      <c r="I315" s="202"/>
      <c r="J315" s="202"/>
      <c r="K315" s="205"/>
      <c r="L315" s="202"/>
      <c r="M315" s="202"/>
    </row>
    <row r="316" spans="1:13" s="201" customFormat="1" ht="11.25" hidden="1" customHeight="1" x14ac:dyDescent="0.2">
      <c r="A316" s="220"/>
      <c r="B316" s="202"/>
      <c r="C316" s="202"/>
      <c r="D316" s="203"/>
      <c r="E316" s="202"/>
      <c r="F316" s="202"/>
      <c r="G316" s="202"/>
      <c r="H316" s="202"/>
      <c r="I316" s="202"/>
      <c r="J316" s="202"/>
      <c r="K316" s="205"/>
      <c r="L316" s="202"/>
      <c r="M316" s="202"/>
    </row>
    <row r="317" spans="1:13" s="197" customFormat="1" ht="11.25" customHeight="1" x14ac:dyDescent="0.15">
      <c r="A317" s="195" t="s">
        <v>729</v>
      </c>
      <c r="B317" s="384" t="s">
        <v>1273</v>
      </c>
      <c r="C317" s="372"/>
      <c r="D317" s="372"/>
      <c r="E317" s="372"/>
      <c r="F317" s="372"/>
      <c r="G317" s="372"/>
      <c r="H317" s="372"/>
      <c r="I317" s="372"/>
      <c r="J317" s="372"/>
      <c r="K317" s="372"/>
      <c r="L317" s="372"/>
      <c r="M317" s="373"/>
    </row>
    <row r="318" spans="1:13" s="197" customFormat="1" ht="11.25" customHeight="1" x14ac:dyDescent="0.15">
      <c r="A318" s="195" t="s">
        <v>730</v>
      </c>
      <c r="B318" s="384" t="s">
        <v>1274</v>
      </c>
      <c r="C318" s="372"/>
      <c r="D318" s="372"/>
      <c r="E318" s="372"/>
      <c r="F318" s="372"/>
      <c r="G318" s="372"/>
      <c r="H318" s="372"/>
      <c r="I318" s="372"/>
      <c r="J318" s="372"/>
      <c r="K318" s="372"/>
      <c r="L318" s="372"/>
      <c r="M318" s="373"/>
    </row>
    <row r="319" spans="1:13" s="197" customFormat="1" ht="11.25" customHeight="1" x14ac:dyDescent="0.15">
      <c r="A319" s="195" t="s">
        <v>731</v>
      </c>
      <c r="B319" s="384"/>
      <c r="C319" s="372"/>
      <c r="D319" s="372"/>
      <c r="E319" s="372"/>
      <c r="F319" s="372"/>
      <c r="G319" s="372"/>
      <c r="H319" s="372"/>
      <c r="I319" s="372"/>
      <c r="J319" s="372"/>
      <c r="K319" s="372"/>
      <c r="L319" s="372"/>
      <c r="M319" s="373"/>
    </row>
    <row r="320" spans="1:13" s="197" customFormat="1" x14ac:dyDescent="0.15"/>
    <row r="321" spans="1:13" s="206" customFormat="1" x14ac:dyDescent="0.15">
      <c r="B321" s="207"/>
      <c r="C321" s="207"/>
      <c r="D321" s="208"/>
      <c r="E321" s="207"/>
      <c r="F321" s="207"/>
      <c r="G321" s="209"/>
      <c r="H321" s="207"/>
      <c r="I321" s="207"/>
      <c r="J321" s="209"/>
    </row>
    <row r="322" spans="1:13" s="225" customFormat="1" ht="11.25" customHeight="1" x14ac:dyDescent="0.2">
      <c r="A322" s="192" t="s">
        <v>18</v>
      </c>
      <c r="B322" s="193" t="s">
        <v>708</v>
      </c>
      <c r="C322" s="385">
        <v>3010303001</v>
      </c>
      <c r="D322" s="386"/>
      <c r="E322" s="192" t="s">
        <v>709</v>
      </c>
      <c r="F322" s="359" t="s">
        <v>1275</v>
      </c>
      <c r="G322" s="360"/>
      <c r="H322" s="361"/>
      <c r="I322" s="192" t="s">
        <v>711</v>
      </c>
      <c r="J322" s="387"/>
      <c r="K322" s="388"/>
      <c r="L322" s="388"/>
      <c r="M322" s="389"/>
    </row>
    <row r="323" spans="1:13" s="100" customFormat="1" ht="11.25" customHeight="1" x14ac:dyDescent="0.2">
      <c r="A323" s="98" t="s">
        <v>712</v>
      </c>
      <c r="B323" s="99"/>
      <c r="C323" s="357"/>
      <c r="D323" s="358"/>
      <c r="E323" s="367"/>
      <c r="F323" s="368"/>
      <c r="G323" s="368"/>
      <c r="H323" s="98" t="s">
        <v>712</v>
      </c>
      <c r="I323" s="99"/>
      <c r="J323" s="357"/>
      <c r="K323" s="358"/>
      <c r="L323" s="365"/>
      <c r="M323" s="366"/>
    </row>
    <row r="324" spans="1:13" s="225" customFormat="1" ht="11.25" customHeight="1" x14ac:dyDescent="0.2">
      <c r="A324" s="195" t="s">
        <v>466</v>
      </c>
      <c r="B324" s="376" t="s">
        <v>1216</v>
      </c>
      <c r="C324" s="377"/>
      <c r="D324" s="378"/>
      <c r="E324" s="379"/>
      <c r="F324" s="380"/>
      <c r="G324" s="380"/>
      <c r="H324" s="380"/>
      <c r="I324" s="380"/>
      <c r="J324" s="380"/>
      <c r="K324" s="376"/>
      <c r="L324" s="377"/>
      <c r="M324" s="378"/>
    </row>
    <row r="325" spans="1:13" s="206" customFormat="1" ht="11.25" customHeight="1" x14ac:dyDescent="0.15">
      <c r="A325" s="195" t="s">
        <v>713</v>
      </c>
      <c r="B325" s="381" t="s">
        <v>714</v>
      </c>
      <c r="C325" s="377"/>
      <c r="D325" s="377"/>
      <c r="E325" s="377"/>
      <c r="F325" s="377"/>
      <c r="G325" s="377"/>
      <c r="H325" s="377"/>
      <c r="I325" s="196" t="s">
        <v>715</v>
      </c>
      <c r="J325" s="381" t="s">
        <v>716</v>
      </c>
      <c r="K325" s="382"/>
      <c r="L325" s="382"/>
      <c r="M325" s="383"/>
    </row>
    <row r="326" spans="1:13" s="227" customFormat="1" ht="11.25" customHeight="1" x14ac:dyDescent="0.2">
      <c r="A326" s="195" t="s">
        <v>717</v>
      </c>
      <c r="B326" s="198" t="s">
        <v>961</v>
      </c>
      <c r="C326" s="198" t="s">
        <v>962</v>
      </c>
      <c r="D326" s="198" t="s">
        <v>963</v>
      </c>
      <c r="E326" s="199" t="s">
        <v>721</v>
      </c>
      <c r="F326" s="103"/>
      <c r="G326" s="198"/>
      <c r="H326" s="199"/>
      <c r="I326" s="198"/>
      <c r="J326" s="198"/>
      <c r="K326" s="200"/>
      <c r="L326" s="198"/>
      <c r="M326" s="198"/>
    </row>
    <row r="327" spans="1:13" s="227" customFormat="1" ht="11.25" customHeight="1" x14ac:dyDescent="0.2">
      <c r="A327" s="220" t="s">
        <v>1276</v>
      </c>
      <c r="B327" s="239">
        <v>600</v>
      </c>
      <c r="C327" s="239">
        <v>1400</v>
      </c>
      <c r="D327" s="239">
        <v>1950</v>
      </c>
      <c r="E327" s="240">
        <v>900</v>
      </c>
      <c r="F327" s="241"/>
      <c r="G327" s="241"/>
      <c r="H327" s="242"/>
      <c r="I327" s="243"/>
      <c r="J327" s="244"/>
      <c r="L327" s="198"/>
      <c r="M327" s="198"/>
    </row>
    <row r="328" spans="1:13" s="227" customFormat="1" ht="11.25" customHeight="1" x14ac:dyDescent="0.2">
      <c r="A328" s="106"/>
      <c r="B328" s="243"/>
      <c r="C328" s="243"/>
      <c r="D328" s="243"/>
      <c r="E328" s="241"/>
      <c r="F328" s="241"/>
      <c r="G328" s="241"/>
      <c r="H328" s="242"/>
      <c r="I328" s="243"/>
      <c r="J328" s="244"/>
      <c r="K328" s="200"/>
      <c r="L328" s="198"/>
      <c r="M328" s="198"/>
    </row>
    <row r="329" spans="1:13" s="227" customFormat="1" ht="11.25" hidden="1" customHeight="1" x14ac:dyDescent="0.15">
      <c r="A329" s="220"/>
      <c r="B329" s="245"/>
      <c r="C329" s="245"/>
      <c r="D329" s="245"/>
      <c r="E329" s="245"/>
      <c r="F329" s="241"/>
      <c r="G329" s="241"/>
      <c r="H329" s="242"/>
      <c r="I329" s="243"/>
      <c r="J329" s="244"/>
      <c r="K329" s="200"/>
      <c r="L329" s="198"/>
      <c r="M329" s="198"/>
    </row>
    <row r="330" spans="1:13" s="227" customFormat="1" ht="11.25" hidden="1" customHeight="1" x14ac:dyDescent="0.15">
      <c r="A330" s="220"/>
      <c r="B330" s="246"/>
      <c r="C330" s="247"/>
      <c r="D330" s="248"/>
      <c r="E330" s="248"/>
      <c r="F330" s="241"/>
      <c r="G330" s="241"/>
      <c r="H330" s="242"/>
      <c r="I330" s="243"/>
      <c r="J330" s="244"/>
      <c r="K330" s="200"/>
      <c r="L330" s="198"/>
      <c r="M330" s="198"/>
    </row>
    <row r="331" spans="1:13" s="227" customFormat="1" ht="11.25" hidden="1" customHeight="1" x14ac:dyDescent="0.2">
      <c r="A331" s="220"/>
      <c r="B331" s="243"/>
      <c r="C331" s="243"/>
      <c r="D331" s="243"/>
      <c r="E331" s="241"/>
      <c r="F331" s="241"/>
      <c r="G331" s="241"/>
      <c r="H331" s="242"/>
      <c r="I331" s="243"/>
      <c r="J331" s="244"/>
      <c r="K331" s="200"/>
      <c r="L331" s="198"/>
      <c r="M331" s="198"/>
    </row>
    <row r="332" spans="1:13" s="227" customFormat="1" ht="11.25" hidden="1" customHeight="1" x14ac:dyDescent="0.2">
      <c r="A332" s="220"/>
      <c r="B332" s="243"/>
      <c r="C332" s="243"/>
      <c r="D332" s="243"/>
      <c r="E332" s="241"/>
      <c r="F332" s="241"/>
      <c r="G332" s="241"/>
      <c r="H332" s="242"/>
      <c r="I332" s="243"/>
      <c r="J332" s="244"/>
      <c r="K332" s="200"/>
      <c r="L332" s="198"/>
      <c r="M332" s="198"/>
    </row>
    <row r="333" spans="1:13" s="227" customFormat="1" ht="11.25" hidden="1" customHeight="1" x14ac:dyDescent="0.2">
      <c r="A333" s="220"/>
      <c r="B333" s="243"/>
      <c r="C333" s="243"/>
      <c r="D333" s="242"/>
      <c r="E333" s="241"/>
      <c r="F333" s="241"/>
      <c r="G333" s="241"/>
      <c r="H333" s="242"/>
      <c r="I333" s="243"/>
      <c r="J333" s="244"/>
      <c r="K333" s="200"/>
      <c r="L333" s="198"/>
      <c r="M333" s="198"/>
    </row>
    <row r="334" spans="1:13" s="227" customFormat="1" ht="11.25" hidden="1" customHeight="1" x14ac:dyDescent="0.2">
      <c r="A334" s="220"/>
      <c r="B334" s="243"/>
      <c r="C334" s="243"/>
      <c r="D334" s="242"/>
      <c r="E334" s="241"/>
      <c r="F334" s="241"/>
      <c r="G334" s="243"/>
      <c r="H334" s="243"/>
      <c r="I334" s="243"/>
      <c r="J334" s="244"/>
      <c r="K334" s="200"/>
      <c r="L334" s="198"/>
      <c r="M334" s="198"/>
    </row>
    <row r="335" spans="1:13" s="227" customFormat="1" ht="11.25" hidden="1" customHeight="1" x14ac:dyDescent="0.2">
      <c r="A335" s="220"/>
      <c r="B335" s="243"/>
      <c r="C335" s="243"/>
      <c r="D335" s="242"/>
      <c r="E335" s="241"/>
      <c r="F335" s="241"/>
      <c r="G335" s="243"/>
      <c r="H335" s="243"/>
      <c r="I335" s="243"/>
      <c r="J335" s="244"/>
      <c r="K335" s="200"/>
      <c r="L335" s="198"/>
      <c r="M335" s="198"/>
    </row>
    <row r="336" spans="1:13" s="206" customFormat="1" hidden="1" x14ac:dyDescent="0.15">
      <c r="A336" s="220"/>
      <c r="B336" s="243"/>
      <c r="C336" s="243"/>
      <c r="D336" s="242"/>
      <c r="E336" s="241"/>
      <c r="F336" s="241"/>
      <c r="G336" s="243"/>
      <c r="H336" s="243"/>
      <c r="I336" s="243"/>
      <c r="J336" s="244"/>
      <c r="K336" s="200"/>
      <c r="L336" s="198"/>
      <c r="M336" s="198"/>
    </row>
    <row r="337" spans="1:13" s="227" customFormat="1" ht="11.25" hidden="1" customHeight="1" x14ac:dyDescent="0.2">
      <c r="A337" s="220"/>
      <c r="B337" s="243"/>
      <c r="C337" s="243"/>
      <c r="D337" s="242"/>
      <c r="E337" s="243"/>
      <c r="F337" s="241"/>
      <c r="G337" s="241"/>
      <c r="H337" s="241"/>
      <c r="I337" s="243"/>
      <c r="J337" s="244"/>
      <c r="K337" s="200"/>
      <c r="L337" s="198"/>
      <c r="M337" s="198"/>
    </row>
    <row r="338" spans="1:13" s="206" customFormat="1" ht="11.25" customHeight="1" x14ac:dyDescent="0.15">
      <c r="A338" s="195" t="s">
        <v>729</v>
      </c>
      <c r="B338" s="384" t="s">
        <v>1277</v>
      </c>
      <c r="C338" s="372"/>
      <c r="D338" s="372"/>
      <c r="E338" s="372"/>
      <c r="F338" s="372"/>
      <c r="G338" s="372"/>
      <c r="H338" s="372"/>
      <c r="I338" s="372"/>
      <c r="J338" s="372"/>
      <c r="K338" s="372"/>
      <c r="L338" s="372"/>
      <c r="M338" s="373"/>
    </row>
    <row r="339" spans="1:13" s="206" customFormat="1" ht="11.25" customHeight="1" x14ac:dyDescent="0.15">
      <c r="A339" s="195" t="s">
        <v>730</v>
      </c>
      <c r="B339" s="384"/>
      <c r="C339" s="372"/>
      <c r="D339" s="372"/>
      <c r="E339" s="372"/>
      <c r="F339" s="372"/>
      <c r="G339" s="372"/>
      <c r="H339" s="372"/>
      <c r="I339" s="372"/>
      <c r="J339" s="372"/>
      <c r="K339" s="372"/>
      <c r="L339" s="372"/>
      <c r="M339" s="373"/>
    </row>
    <row r="340" spans="1:13" s="206" customFormat="1" ht="11.25" hidden="1" customHeight="1" x14ac:dyDescent="0.15">
      <c r="A340" s="195" t="s">
        <v>731</v>
      </c>
      <c r="B340" s="384"/>
      <c r="C340" s="372"/>
      <c r="D340" s="372"/>
      <c r="E340" s="372"/>
      <c r="F340" s="372"/>
      <c r="G340" s="372"/>
      <c r="H340" s="372"/>
      <c r="I340" s="372"/>
      <c r="J340" s="372"/>
      <c r="K340" s="372"/>
      <c r="L340" s="372"/>
      <c r="M340" s="373"/>
    </row>
    <row r="341" spans="1:13" s="206" customFormat="1" x14ac:dyDescent="0.15"/>
    <row r="342" spans="1:13" s="206" customFormat="1" x14ac:dyDescent="0.15">
      <c r="B342" s="207"/>
      <c r="C342" s="207"/>
      <c r="D342" s="208"/>
      <c r="E342" s="207"/>
      <c r="F342" s="207"/>
      <c r="G342" s="209"/>
      <c r="H342" s="207"/>
      <c r="I342" s="207"/>
      <c r="J342" s="209"/>
    </row>
    <row r="343" spans="1:13" s="225" customFormat="1" ht="11.25" customHeight="1" x14ac:dyDescent="0.2">
      <c r="A343" s="192" t="s">
        <v>18</v>
      </c>
      <c r="B343" s="193" t="s">
        <v>708</v>
      </c>
      <c r="C343" s="385">
        <v>3010306001</v>
      </c>
      <c r="D343" s="386"/>
      <c r="E343" s="192" t="s">
        <v>709</v>
      </c>
      <c r="F343" s="359" t="s">
        <v>1278</v>
      </c>
      <c r="G343" s="360"/>
      <c r="H343" s="361"/>
      <c r="I343" s="192" t="s">
        <v>711</v>
      </c>
      <c r="J343" s="387"/>
      <c r="K343" s="388"/>
      <c r="L343" s="388"/>
      <c r="M343" s="389"/>
    </row>
    <row r="344" spans="1:13" s="100" customFormat="1" ht="11.25" customHeight="1" x14ac:dyDescent="0.2">
      <c r="A344" s="98" t="s">
        <v>712</v>
      </c>
      <c r="B344" s="99"/>
      <c r="C344" s="357"/>
      <c r="D344" s="358"/>
      <c r="E344" s="367"/>
      <c r="F344" s="368"/>
      <c r="G344" s="368"/>
      <c r="H344" s="98" t="s">
        <v>712</v>
      </c>
      <c r="I344" s="99"/>
      <c r="J344" s="357"/>
      <c r="K344" s="358"/>
      <c r="L344" s="365"/>
      <c r="M344" s="366"/>
    </row>
    <row r="345" spans="1:13" s="225" customFormat="1" ht="11.25" customHeight="1" x14ac:dyDescent="0.2">
      <c r="A345" s="195" t="s">
        <v>466</v>
      </c>
      <c r="B345" s="376" t="s">
        <v>1216</v>
      </c>
      <c r="C345" s="377"/>
      <c r="D345" s="378"/>
      <c r="E345" s="397"/>
      <c r="F345" s="398"/>
      <c r="G345" s="398"/>
      <c r="H345" s="398"/>
      <c r="I345" s="398"/>
      <c r="J345" s="398"/>
      <c r="K345" s="376"/>
      <c r="L345" s="377"/>
      <c r="M345" s="378"/>
    </row>
    <row r="346" spans="1:13" s="206" customFormat="1" ht="11.25" customHeight="1" x14ac:dyDescent="0.15">
      <c r="A346" s="195" t="s">
        <v>713</v>
      </c>
      <c r="B346" s="381" t="s">
        <v>714</v>
      </c>
      <c r="C346" s="377"/>
      <c r="D346" s="377"/>
      <c r="E346" s="377"/>
      <c r="F346" s="377"/>
      <c r="G346" s="377"/>
      <c r="H346" s="377"/>
      <c r="I346" s="196" t="s">
        <v>715</v>
      </c>
      <c r="J346" s="381" t="s">
        <v>716</v>
      </c>
      <c r="K346" s="382"/>
      <c r="L346" s="382"/>
      <c r="M346" s="383"/>
    </row>
    <row r="347" spans="1:13" s="206" customFormat="1" ht="11.25" customHeight="1" x14ac:dyDescent="0.15">
      <c r="A347" s="195" t="s">
        <v>738</v>
      </c>
      <c r="B347" s="392" t="s">
        <v>1279</v>
      </c>
      <c r="C347" s="393"/>
      <c r="D347" s="393"/>
      <c r="E347" s="393"/>
      <c r="F347" s="394" t="s">
        <v>1280</v>
      </c>
      <c r="G347" s="395"/>
      <c r="H347" s="395"/>
      <c r="I347" s="396"/>
      <c r="J347" s="211"/>
      <c r="K347" s="212"/>
      <c r="L347" s="212"/>
      <c r="M347" s="213"/>
    </row>
    <row r="348" spans="1:13" s="227" customFormat="1" ht="11.25" customHeight="1" x14ac:dyDescent="0.2">
      <c r="A348" s="195" t="s">
        <v>717</v>
      </c>
      <c r="B348" s="198" t="s">
        <v>961</v>
      </c>
      <c r="C348" s="198" t="s">
        <v>962</v>
      </c>
      <c r="D348" s="198" t="s">
        <v>963</v>
      </c>
      <c r="E348" s="199" t="s">
        <v>721</v>
      </c>
      <c r="F348" s="198" t="s">
        <v>961</v>
      </c>
      <c r="G348" s="198" t="s">
        <v>962</v>
      </c>
      <c r="H348" s="198" t="s">
        <v>963</v>
      </c>
      <c r="I348" s="199" t="s">
        <v>721</v>
      </c>
      <c r="J348" s="198"/>
      <c r="K348" s="200"/>
      <c r="L348" s="198"/>
      <c r="M348" s="198"/>
    </row>
    <row r="349" spans="1:13" s="227" customFormat="1" ht="11.25" customHeight="1" x14ac:dyDescent="0.2">
      <c r="A349" s="249">
        <v>1000</v>
      </c>
      <c r="B349" s="239">
        <v>1950</v>
      </c>
      <c r="C349" s="239">
        <v>1200</v>
      </c>
      <c r="D349" s="239">
        <v>1800</v>
      </c>
      <c r="E349" s="240">
        <v>4000</v>
      </c>
      <c r="F349" s="239">
        <v>1950</v>
      </c>
      <c r="G349" s="239">
        <v>1200</v>
      </c>
      <c r="H349" s="239">
        <v>1800</v>
      </c>
      <c r="I349" s="240">
        <v>4000</v>
      </c>
      <c r="J349" s="244"/>
      <c r="L349" s="198"/>
      <c r="M349" s="198"/>
    </row>
    <row r="350" spans="1:13" s="227" customFormat="1" ht="11.25" customHeight="1" x14ac:dyDescent="0.2">
      <c r="A350" s="250">
        <v>1500</v>
      </c>
      <c r="B350" s="239">
        <v>2050</v>
      </c>
      <c r="C350" s="239">
        <v>1200</v>
      </c>
      <c r="D350" s="239">
        <v>2000</v>
      </c>
      <c r="E350" s="240">
        <v>5000</v>
      </c>
      <c r="F350" s="239">
        <v>2050</v>
      </c>
      <c r="G350" s="239">
        <v>1200</v>
      </c>
      <c r="H350" s="239">
        <v>2000</v>
      </c>
      <c r="I350" s="240">
        <v>5000</v>
      </c>
      <c r="J350" s="244"/>
      <c r="K350" s="200"/>
      <c r="L350" s="198"/>
      <c r="M350" s="198"/>
    </row>
    <row r="351" spans="1:13" s="227" customFormat="1" ht="11.25" customHeight="1" x14ac:dyDescent="0.15">
      <c r="A351" s="249">
        <v>2000</v>
      </c>
      <c r="B351" s="251">
        <v>2250</v>
      </c>
      <c r="C351" s="251">
        <v>1300</v>
      </c>
      <c r="D351" s="251">
        <v>2200</v>
      </c>
      <c r="E351" s="240">
        <v>5200</v>
      </c>
      <c r="F351" s="251">
        <v>2250</v>
      </c>
      <c r="G351" s="251">
        <v>1300</v>
      </c>
      <c r="H351" s="251">
        <v>2200</v>
      </c>
      <c r="I351" s="240">
        <v>5200</v>
      </c>
      <c r="J351" s="244"/>
      <c r="K351" s="200"/>
      <c r="L351" s="198"/>
      <c r="M351" s="198"/>
    </row>
    <row r="352" spans="1:13" s="227" customFormat="1" ht="11.25" customHeight="1" x14ac:dyDescent="0.15">
      <c r="A352" s="249">
        <v>2500</v>
      </c>
      <c r="B352" s="252">
        <v>2300</v>
      </c>
      <c r="C352" s="253">
        <v>1400</v>
      </c>
      <c r="D352" s="254">
        <v>2400</v>
      </c>
      <c r="E352" s="240">
        <v>6300</v>
      </c>
      <c r="F352" s="252">
        <v>2300</v>
      </c>
      <c r="G352" s="253">
        <v>1400</v>
      </c>
      <c r="H352" s="254">
        <v>2400</v>
      </c>
      <c r="I352" s="240">
        <v>6300</v>
      </c>
      <c r="J352" s="244"/>
      <c r="K352" s="200"/>
      <c r="L352" s="198"/>
      <c r="M352" s="198"/>
    </row>
    <row r="353" spans="1:13" s="227" customFormat="1" ht="11.25" customHeight="1" x14ac:dyDescent="0.2">
      <c r="A353" s="249">
        <v>3000</v>
      </c>
      <c r="B353" s="239">
        <v>2400</v>
      </c>
      <c r="C353" s="239">
        <v>1500</v>
      </c>
      <c r="D353" s="239">
        <v>2500</v>
      </c>
      <c r="E353" s="240">
        <v>7000</v>
      </c>
      <c r="F353" s="239">
        <v>2400</v>
      </c>
      <c r="G353" s="239">
        <v>1500</v>
      </c>
      <c r="H353" s="239">
        <v>2500</v>
      </c>
      <c r="I353" s="240">
        <v>7000</v>
      </c>
      <c r="J353" s="244"/>
      <c r="K353" s="200"/>
      <c r="L353" s="198"/>
      <c r="M353" s="198"/>
    </row>
    <row r="354" spans="1:13" s="227" customFormat="1" ht="11.25" customHeight="1" x14ac:dyDescent="0.2">
      <c r="A354" s="249">
        <v>3500</v>
      </c>
      <c r="B354" s="239">
        <v>2600</v>
      </c>
      <c r="C354" s="239">
        <v>1500</v>
      </c>
      <c r="D354" s="239">
        <v>2600</v>
      </c>
      <c r="E354" s="240">
        <v>8000</v>
      </c>
      <c r="F354" s="239">
        <v>2600</v>
      </c>
      <c r="G354" s="239">
        <v>1500</v>
      </c>
      <c r="H354" s="239">
        <v>2600</v>
      </c>
      <c r="I354" s="240">
        <v>8000</v>
      </c>
      <c r="J354" s="244"/>
      <c r="K354" s="200"/>
      <c r="L354" s="198"/>
      <c r="M354" s="198"/>
    </row>
    <row r="355" spans="1:13" s="227" customFormat="1" ht="11.25" customHeight="1" x14ac:dyDescent="0.2">
      <c r="A355" s="249">
        <v>4000</v>
      </c>
      <c r="B355" s="239">
        <v>2700</v>
      </c>
      <c r="C355" s="239">
        <v>1600</v>
      </c>
      <c r="D355" s="239">
        <v>2600</v>
      </c>
      <c r="E355" s="240">
        <v>8400</v>
      </c>
      <c r="F355" s="239">
        <v>2700</v>
      </c>
      <c r="G355" s="239">
        <v>1600</v>
      </c>
      <c r="H355" s="239">
        <v>2600</v>
      </c>
      <c r="I355" s="240">
        <v>8400</v>
      </c>
      <c r="J355" s="244"/>
      <c r="K355" s="200"/>
      <c r="L355" s="198"/>
      <c r="M355" s="198"/>
    </row>
    <row r="356" spans="1:13" s="227" customFormat="1" ht="11.25" customHeight="1" x14ac:dyDescent="0.2">
      <c r="A356" s="249"/>
      <c r="B356" s="243"/>
      <c r="C356" s="243"/>
      <c r="D356" s="242"/>
      <c r="E356" s="241"/>
      <c r="F356" s="241"/>
      <c r="G356" s="243"/>
      <c r="H356" s="243"/>
      <c r="I356" s="243"/>
      <c r="J356" s="244"/>
      <c r="K356" s="200"/>
      <c r="L356" s="198"/>
      <c r="M356" s="198"/>
    </row>
    <row r="357" spans="1:13" s="227" customFormat="1" ht="11.25" hidden="1" customHeight="1" x14ac:dyDescent="0.2">
      <c r="A357" s="249"/>
      <c r="B357" s="243"/>
      <c r="C357" s="243"/>
      <c r="D357" s="242"/>
      <c r="E357" s="241"/>
      <c r="F357" s="241"/>
      <c r="G357" s="243"/>
      <c r="H357" s="243"/>
      <c r="I357" s="243"/>
      <c r="J357" s="244"/>
      <c r="K357" s="200"/>
      <c r="L357" s="198"/>
      <c r="M357" s="198"/>
    </row>
    <row r="358" spans="1:13" s="206" customFormat="1" hidden="1" x14ac:dyDescent="0.15">
      <c r="A358" s="249"/>
      <c r="B358" s="243"/>
      <c r="C358" s="243"/>
      <c r="D358" s="242"/>
      <c r="E358" s="241"/>
      <c r="F358" s="241"/>
      <c r="G358" s="243"/>
      <c r="H358" s="243"/>
      <c r="I358" s="243"/>
      <c r="J358" s="244"/>
      <c r="K358" s="200"/>
      <c r="L358" s="198"/>
      <c r="M358" s="198"/>
    </row>
    <row r="359" spans="1:13" s="227" customFormat="1" ht="11.25" hidden="1" customHeight="1" x14ac:dyDescent="0.2">
      <c r="A359" s="249"/>
      <c r="B359" s="243"/>
      <c r="C359" s="243"/>
      <c r="D359" s="242"/>
      <c r="E359" s="243"/>
      <c r="F359" s="241"/>
      <c r="G359" s="241"/>
      <c r="H359" s="241"/>
      <c r="I359" s="243"/>
      <c r="J359" s="244"/>
      <c r="K359" s="200"/>
      <c r="L359" s="198"/>
      <c r="M359" s="198"/>
    </row>
    <row r="360" spans="1:13" s="206" customFormat="1" ht="11.25" customHeight="1" x14ac:dyDescent="0.15">
      <c r="A360" s="195" t="s">
        <v>729</v>
      </c>
      <c r="B360" s="384"/>
      <c r="C360" s="372"/>
      <c r="D360" s="372"/>
      <c r="E360" s="372"/>
      <c r="F360" s="372"/>
      <c r="G360" s="372"/>
      <c r="H360" s="372"/>
      <c r="I360" s="372"/>
      <c r="J360" s="372"/>
      <c r="K360" s="372"/>
      <c r="L360" s="372"/>
      <c r="M360" s="373"/>
    </row>
    <row r="361" spans="1:13" s="206" customFormat="1" ht="11.25" hidden="1" customHeight="1" x14ac:dyDescent="0.15">
      <c r="A361" s="195" t="s">
        <v>730</v>
      </c>
      <c r="B361" s="384"/>
      <c r="C361" s="372"/>
      <c r="D361" s="372"/>
      <c r="E361" s="372"/>
      <c r="F361" s="372"/>
      <c r="G361" s="372"/>
      <c r="H361" s="372"/>
      <c r="I361" s="372"/>
      <c r="J361" s="372"/>
      <c r="K361" s="372"/>
      <c r="L361" s="372"/>
      <c r="M361" s="373"/>
    </row>
    <row r="362" spans="1:13" s="206" customFormat="1" ht="11.25" hidden="1" customHeight="1" x14ac:dyDescent="0.15">
      <c r="A362" s="195" t="s">
        <v>731</v>
      </c>
      <c r="B362" s="384"/>
      <c r="C362" s="372"/>
      <c r="D362" s="372"/>
      <c r="E362" s="372"/>
      <c r="F362" s="372"/>
      <c r="G362" s="372"/>
      <c r="H362" s="372"/>
      <c r="I362" s="372"/>
      <c r="J362" s="372"/>
      <c r="K362" s="372"/>
      <c r="L362" s="372"/>
      <c r="M362" s="373"/>
    </row>
    <row r="363" spans="1:13" s="206" customFormat="1" x14ac:dyDescent="0.15"/>
    <row r="364" spans="1:13" s="206" customFormat="1" x14ac:dyDescent="0.15">
      <c r="B364" s="207"/>
      <c r="C364" s="207"/>
      <c r="D364" s="208"/>
      <c r="E364" s="207"/>
      <c r="F364" s="207"/>
      <c r="G364" s="209"/>
      <c r="H364" s="207"/>
      <c r="I364" s="207"/>
      <c r="J364" s="209"/>
    </row>
    <row r="365" spans="1:13" s="225" customFormat="1" ht="11.25" customHeight="1" x14ac:dyDescent="0.2">
      <c r="A365" s="192" t="s">
        <v>18</v>
      </c>
      <c r="B365" s="193" t="s">
        <v>708</v>
      </c>
      <c r="C365" s="385">
        <v>3010403001</v>
      </c>
      <c r="D365" s="386"/>
      <c r="E365" s="192" t="s">
        <v>709</v>
      </c>
      <c r="F365" s="359" t="s">
        <v>1281</v>
      </c>
      <c r="G365" s="360"/>
      <c r="H365" s="361"/>
      <c r="I365" s="192" t="s">
        <v>711</v>
      </c>
      <c r="J365" s="387" t="s">
        <v>1282</v>
      </c>
      <c r="K365" s="388"/>
      <c r="L365" s="388"/>
      <c r="M365" s="389"/>
    </row>
    <row r="366" spans="1:13" s="100" customFormat="1" ht="11.25" customHeight="1" x14ac:dyDescent="0.2">
      <c r="A366" s="98" t="s">
        <v>712</v>
      </c>
      <c r="B366" s="99"/>
      <c r="C366" s="357"/>
      <c r="D366" s="358"/>
      <c r="E366" s="367"/>
      <c r="F366" s="368"/>
      <c r="G366" s="368"/>
      <c r="H366" s="98" t="s">
        <v>712</v>
      </c>
      <c r="I366" s="99"/>
      <c r="J366" s="357"/>
      <c r="K366" s="358"/>
      <c r="L366" s="365"/>
      <c r="M366" s="366"/>
    </row>
    <row r="367" spans="1:13" s="225" customFormat="1" ht="11.25" customHeight="1" x14ac:dyDescent="0.2">
      <c r="A367" s="195" t="s">
        <v>466</v>
      </c>
      <c r="B367" s="376" t="s">
        <v>1216</v>
      </c>
      <c r="C367" s="377"/>
      <c r="D367" s="378"/>
      <c r="E367" s="379"/>
      <c r="F367" s="380"/>
      <c r="G367" s="380"/>
      <c r="H367" s="380"/>
      <c r="I367" s="380"/>
      <c r="J367" s="380"/>
      <c r="K367" s="376"/>
      <c r="L367" s="377"/>
      <c r="M367" s="378"/>
    </row>
    <row r="368" spans="1:13" s="206" customFormat="1" ht="11.25" customHeight="1" x14ac:dyDescent="0.15">
      <c r="A368" s="195" t="s">
        <v>713</v>
      </c>
      <c r="B368" s="381" t="s">
        <v>714</v>
      </c>
      <c r="C368" s="377"/>
      <c r="D368" s="377"/>
      <c r="E368" s="377"/>
      <c r="F368" s="377"/>
      <c r="G368" s="377"/>
      <c r="H368" s="377"/>
      <c r="I368" s="196" t="s">
        <v>715</v>
      </c>
      <c r="J368" s="381" t="s">
        <v>716</v>
      </c>
      <c r="K368" s="382"/>
      <c r="L368" s="382"/>
      <c r="M368" s="383"/>
    </row>
    <row r="369" spans="1:13" s="227" customFormat="1" ht="11.25" customHeight="1" x14ac:dyDescent="0.2">
      <c r="A369" s="195" t="s">
        <v>717</v>
      </c>
      <c r="B369" s="198" t="s">
        <v>961</v>
      </c>
      <c r="C369" s="198" t="s">
        <v>962</v>
      </c>
      <c r="D369" s="198" t="s">
        <v>963</v>
      </c>
      <c r="E369" s="199" t="s">
        <v>721</v>
      </c>
      <c r="F369" s="103"/>
      <c r="G369" s="198"/>
      <c r="H369" s="199"/>
      <c r="I369" s="198"/>
      <c r="J369" s="198"/>
      <c r="K369" s="200"/>
      <c r="L369" s="198"/>
      <c r="M369" s="198"/>
    </row>
    <row r="370" spans="1:13" s="227" customFormat="1" ht="11.25" customHeight="1" x14ac:dyDescent="0.2">
      <c r="A370" s="220" t="s">
        <v>1188</v>
      </c>
      <c r="B370" s="202">
        <v>1700</v>
      </c>
      <c r="C370" s="202">
        <v>2700</v>
      </c>
      <c r="D370" s="202">
        <v>2880</v>
      </c>
      <c r="E370" s="203">
        <v>7200</v>
      </c>
      <c r="F370" s="202"/>
      <c r="G370" s="202"/>
      <c r="H370" s="203"/>
      <c r="I370" s="202"/>
      <c r="J370" s="202"/>
      <c r="K370" s="204"/>
      <c r="L370" s="202"/>
      <c r="M370" s="202"/>
    </row>
    <row r="371" spans="1:13" s="227" customFormat="1" ht="11.25" customHeight="1" x14ac:dyDescent="0.2">
      <c r="A371" s="106" t="s">
        <v>1283</v>
      </c>
      <c r="B371" s="202">
        <v>2500</v>
      </c>
      <c r="C371" s="202">
        <v>2700</v>
      </c>
      <c r="D371" s="202">
        <v>2880</v>
      </c>
      <c r="E371" s="203">
        <v>4600</v>
      </c>
      <c r="F371" s="202"/>
      <c r="G371" s="202"/>
      <c r="H371" s="203"/>
      <c r="I371" s="202"/>
      <c r="J371" s="202"/>
      <c r="K371" s="205"/>
      <c r="L371" s="202"/>
      <c r="M371" s="202"/>
    </row>
    <row r="372" spans="1:13" s="227" customFormat="1" ht="11.25" customHeight="1" x14ac:dyDescent="0.2">
      <c r="A372" s="106" t="s">
        <v>1284</v>
      </c>
      <c r="B372" s="202">
        <v>2500</v>
      </c>
      <c r="C372" s="202">
        <v>2700</v>
      </c>
      <c r="D372" s="202">
        <v>2880</v>
      </c>
      <c r="E372" s="203">
        <v>5100</v>
      </c>
      <c r="F372" s="202"/>
      <c r="G372" s="202"/>
      <c r="H372" s="203"/>
      <c r="I372" s="202"/>
      <c r="J372" s="202"/>
      <c r="K372" s="205"/>
      <c r="L372" s="202"/>
      <c r="M372" s="202"/>
    </row>
    <row r="373" spans="1:13" s="227" customFormat="1" ht="11.25" customHeight="1" x14ac:dyDescent="0.15">
      <c r="A373" s="220" t="s">
        <v>1285</v>
      </c>
      <c r="B373" s="236">
        <v>1700</v>
      </c>
      <c r="C373" s="236">
        <v>2700</v>
      </c>
      <c r="D373" s="237">
        <v>2880</v>
      </c>
      <c r="E373" s="255">
        <v>6700</v>
      </c>
      <c r="F373" s="202"/>
      <c r="G373" s="202"/>
      <c r="H373" s="203"/>
      <c r="I373" s="202"/>
      <c r="J373" s="202"/>
      <c r="K373" s="205"/>
      <c r="L373" s="202"/>
      <c r="M373" s="202"/>
    </row>
    <row r="374" spans="1:13" s="227" customFormat="1" ht="11.25" customHeight="1" x14ac:dyDescent="0.15">
      <c r="A374" s="220"/>
      <c r="B374" s="235"/>
      <c r="C374" s="236"/>
      <c r="D374" s="237"/>
      <c r="E374" s="256"/>
      <c r="F374" s="202"/>
      <c r="G374" s="202"/>
      <c r="H374" s="203"/>
      <c r="I374" s="202"/>
      <c r="J374" s="202"/>
      <c r="K374" s="205"/>
      <c r="L374" s="202"/>
      <c r="M374" s="202"/>
    </row>
    <row r="375" spans="1:13" s="227" customFormat="1" ht="11.25" hidden="1" customHeight="1" x14ac:dyDescent="0.2">
      <c r="A375" s="220"/>
      <c r="B375" s="202"/>
      <c r="C375" s="202"/>
      <c r="D375" s="202"/>
      <c r="E375" s="202"/>
      <c r="F375" s="202"/>
      <c r="G375" s="202"/>
      <c r="H375" s="203"/>
      <c r="I375" s="202"/>
      <c r="J375" s="202"/>
      <c r="K375" s="205"/>
      <c r="L375" s="202"/>
      <c r="M375" s="202"/>
    </row>
    <row r="376" spans="1:13" s="227" customFormat="1" ht="11.25" hidden="1" customHeight="1" x14ac:dyDescent="0.2">
      <c r="A376" s="220"/>
      <c r="B376" s="202"/>
      <c r="C376" s="202"/>
      <c r="D376" s="202"/>
      <c r="E376" s="202"/>
      <c r="F376" s="202"/>
      <c r="G376" s="202"/>
      <c r="H376" s="203"/>
      <c r="I376" s="202"/>
      <c r="J376" s="202"/>
      <c r="K376" s="205"/>
      <c r="L376" s="202"/>
      <c r="M376" s="202"/>
    </row>
    <row r="377" spans="1:13" s="227" customFormat="1" ht="11.25" hidden="1" customHeight="1" x14ac:dyDescent="0.2">
      <c r="A377" s="220"/>
      <c r="B377" s="202"/>
      <c r="C377" s="202"/>
      <c r="D377" s="203"/>
      <c r="E377" s="202"/>
      <c r="F377" s="202"/>
      <c r="G377" s="202"/>
      <c r="H377" s="203"/>
      <c r="I377" s="202"/>
      <c r="J377" s="202"/>
      <c r="K377" s="205"/>
      <c r="L377" s="202"/>
      <c r="M377" s="202"/>
    </row>
    <row r="378" spans="1:13" s="227" customFormat="1" ht="11.25" hidden="1" customHeight="1" x14ac:dyDescent="0.2">
      <c r="A378" s="220"/>
      <c r="B378" s="202"/>
      <c r="C378" s="202"/>
      <c r="D378" s="203"/>
      <c r="E378" s="202"/>
      <c r="F378" s="202"/>
      <c r="G378" s="202"/>
      <c r="H378" s="202"/>
      <c r="I378" s="202"/>
      <c r="J378" s="202"/>
      <c r="K378" s="205"/>
      <c r="L378" s="202"/>
      <c r="M378" s="202"/>
    </row>
    <row r="379" spans="1:13" s="227" customFormat="1" ht="11.25" hidden="1" customHeight="1" x14ac:dyDescent="0.2">
      <c r="A379" s="220"/>
      <c r="B379" s="202"/>
      <c r="C379" s="202"/>
      <c r="D379" s="203"/>
      <c r="E379" s="202"/>
      <c r="F379" s="202"/>
      <c r="G379" s="202"/>
      <c r="H379" s="202"/>
      <c r="I379" s="202"/>
      <c r="J379" s="202"/>
      <c r="K379" s="205"/>
      <c r="L379" s="202"/>
      <c r="M379" s="202"/>
    </row>
    <row r="380" spans="1:13" s="206" customFormat="1" hidden="1" x14ac:dyDescent="0.15">
      <c r="A380" s="220"/>
      <c r="B380" s="202"/>
      <c r="C380" s="202"/>
      <c r="D380" s="203"/>
      <c r="E380" s="202"/>
      <c r="F380" s="202"/>
      <c r="G380" s="202"/>
      <c r="H380" s="202"/>
      <c r="I380" s="202"/>
      <c r="J380" s="202"/>
      <c r="K380" s="205"/>
      <c r="L380" s="202"/>
      <c r="M380" s="202"/>
    </row>
    <row r="381" spans="1:13" s="227" customFormat="1" ht="11.25" hidden="1" customHeight="1" x14ac:dyDescent="0.2">
      <c r="A381" s="220"/>
      <c r="B381" s="202"/>
      <c r="C381" s="202"/>
      <c r="D381" s="203"/>
      <c r="E381" s="202"/>
      <c r="F381" s="202"/>
      <c r="G381" s="202"/>
      <c r="H381" s="202"/>
      <c r="I381" s="202"/>
      <c r="J381" s="202"/>
      <c r="K381" s="205"/>
      <c r="L381" s="202"/>
      <c r="M381" s="202"/>
    </row>
    <row r="382" spans="1:13" s="206" customFormat="1" ht="11.25" customHeight="1" x14ac:dyDescent="0.15">
      <c r="A382" s="195" t="s">
        <v>729</v>
      </c>
      <c r="B382" s="384" t="s">
        <v>1286</v>
      </c>
      <c r="C382" s="372"/>
      <c r="D382" s="372"/>
      <c r="E382" s="372"/>
      <c r="F382" s="372"/>
      <c r="G382" s="372"/>
      <c r="H382" s="372"/>
      <c r="I382" s="372"/>
      <c r="J382" s="372"/>
      <c r="K382" s="372"/>
      <c r="L382" s="372"/>
      <c r="M382" s="373"/>
    </row>
    <row r="383" spans="1:13" s="206" customFormat="1" ht="11.25" customHeight="1" x14ac:dyDescent="0.15">
      <c r="A383" s="195" t="s">
        <v>730</v>
      </c>
      <c r="B383" s="384" t="s">
        <v>1287</v>
      </c>
      <c r="C383" s="372"/>
      <c r="D383" s="372"/>
      <c r="E383" s="372"/>
      <c r="F383" s="372"/>
      <c r="G383" s="372"/>
      <c r="H383" s="372"/>
      <c r="I383" s="372"/>
      <c r="J383" s="372"/>
      <c r="K383" s="372"/>
      <c r="L383" s="372"/>
      <c r="M383" s="373"/>
    </row>
    <row r="384" spans="1:13" s="206" customFormat="1" ht="11.25" customHeight="1" x14ac:dyDescent="0.15">
      <c r="A384" s="195" t="s">
        <v>731</v>
      </c>
      <c r="B384" s="384"/>
      <c r="C384" s="372"/>
      <c r="D384" s="372"/>
      <c r="E384" s="372"/>
      <c r="F384" s="372"/>
      <c r="G384" s="372"/>
      <c r="H384" s="372"/>
      <c r="I384" s="372"/>
      <c r="J384" s="372"/>
      <c r="K384" s="372"/>
      <c r="L384" s="372"/>
      <c r="M384" s="373"/>
    </row>
    <row r="385" spans="1:13" s="206" customFormat="1" x14ac:dyDescent="0.15"/>
    <row r="386" spans="1:13" s="206" customFormat="1" x14ac:dyDescent="0.15">
      <c r="B386" s="207"/>
      <c r="C386" s="207"/>
      <c r="D386" s="208"/>
      <c r="E386" s="207"/>
      <c r="F386" s="207"/>
      <c r="G386" s="209"/>
      <c r="H386" s="207"/>
      <c r="I386" s="207"/>
      <c r="J386" s="209"/>
    </row>
    <row r="387" spans="1:13" s="225" customFormat="1" ht="11.25" customHeight="1" x14ac:dyDescent="0.2">
      <c r="A387" s="192" t="s">
        <v>18</v>
      </c>
      <c r="B387" s="193" t="s">
        <v>708</v>
      </c>
      <c r="C387" s="385">
        <v>3010403002</v>
      </c>
      <c r="D387" s="386"/>
      <c r="E387" s="192" t="s">
        <v>709</v>
      </c>
      <c r="F387" s="359" t="s">
        <v>1281</v>
      </c>
      <c r="G387" s="360"/>
      <c r="H387" s="361"/>
      <c r="I387" s="192" t="s">
        <v>711</v>
      </c>
      <c r="J387" s="387" t="s">
        <v>1288</v>
      </c>
      <c r="K387" s="388"/>
      <c r="L387" s="388"/>
      <c r="M387" s="389"/>
    </row>
    <row r="388" spans="1:13" s="100" customFormat="1" ht="11.25" customHeight="1" x14ac:dyDescent="0.2">
      <c r="A388" s="98" t="s">
        <v>712</v>
      </c>
      <c r="B388" s="99"/>
      <c r="C388" s="357"/>
      <c r="D388" s="358"/>
      <c r="E388" s="367"/>
      <c r="F388" s="368"/>
      <c r="G388" s="368"/>
      <c r="H388" s="98" t="s">
        <v>712</v>
      </c>
      <c r="I388" s="99"/>
      <c r="J388" s="357"/>
      <c r="K388" s="358"/>
      <c r="L388" s="365"/>
      <c r="M388" s="366"/>
    </row>
    <row r="389" spans="1:13" s="225" customFormat="1" ht="11.25" customHeight="1" x14ac:dyDescent="0.2">
      <c r="A389" s="195" t="s">
        <v>466</v>
      </c>
      <c r="B389" s="376" t="s">
        <v>1216</v>
      </c>
      <c r="C389" s="377"/>
      <c r="D389" s="378"/>
      <c r="E389" s="379"/>
      <c r="F389" s="380"/>
      <c r="G389" s="380"/>
      <c r="H389" s="380"/>
      <c r="I389" s="380"/>
      <c r="J389" s="380"/>
      <c r="K389" s="376"/>
      <c r="L389" s="377"/>
      <c r="M389" s="378"/>
    </row>
    <row r="390" spans="1:13" s="206" customFormat="1" ht="11.25" customHeight="1" x14ac:dyDescent="0.15">
      <c r="A390" s="195" t="s">
        <v>713</v>
      </c>
      <c r="B390" s="381" t="s">
        <v>714</v>
      </c>
      <c r="C390" s="377"/>
      <c r="D390" s="377"/>
      <c r="E390" s="377"/>
      <c r="F390" s="377"/>
      <c r="G390" s="377"/>
      <c r="H390" s="377"/>
      <c r="I390" s="196" t="s">
        <v>715</v>
      </c>
      <c r="J390" s="381" t="s">
        <v>716</v>
      </c>
      <c r="K390" s="382"/>
      <c r="L390" s="382"/>
      <c r="M390" s="383"/>
    </row>
    <row r="391" spans="1:13" s="227" customFormat="1" ht="11.25" customHeight="1" x14ac:dyDescent="0.2">
      <c r="A391" s="195" t="s">
        <v>717</v>
      </c>
      <c r="B391" s="198" t="s">
        <v>961</v>
      </c>
      <c r="C391" s="198" t="s">
        <v>962</v>
      </c>
      <c r="D391" s="198" t="s">
        <v>963</v>
      </c>
      <c r="E391" s="199" t="s">
        <v>721</v>
      </c>
      <c r="F391" s="103"/>
      <c r="G391" s="198"/>
      <c r="H391" s="199"/>
      <c r="I391" s="198"/>
      <c r="J391" s="198"/>
      <c r="K391" s="200"/>
      <c r="L391" s="198"/>
      <c r="M391" s="198"/>
    </row>
    <row r="392" spans="1:13" s="227" customFormat="1" ht="11.25" customHeight="1" x14ac:dyDescent="0.15">
      <c r="A392" s="220" t="s">
        <v>1188</v>
      </c>
      <c r="B392" s="230">
        <v>700</v>
      </c>
      <c r="C392" s="231">
        <v>3000</v>
      </c>
      <c r="D392" s="232">
        <v>2900</v>
      </c>
      <c r="E392" s="233">
        <v>1400</v>
      </c>
      <c r="F392" s="202"/>
      <c r="G392" s="202"/>
      <c r="H392" s="203"/>
      <c r="I392" s="202"/>
      <c r="J392" s="202"/>
      <c r="K392" s="204"/>
      <c r="L392" s="202"/>
      <c r="M392" s="202"/>
    </row>
    <row r="393" spans="1:13" s="227" customFormat="1" ht="11.25" customHeight="1" x14ac:dyDescent="0.15">
      <c r="A393" s="106" t="s">
        <v>1263</v>
      </c>
      <c r="B393" s="231">
        <v>1400</v>
      </c>
      <c r="C393" s="231">
        <v>3000</v>
      </c>
      <c r="D393" s="232">
        <v>2900</v>
      </c>
      <c r="E393" s="233">
        <v>800</v>
      </c>
      <c r="F393" s="202"/>
      <c r="G393" s="202"/>
      <c r="H393" s="203"/>
      <c r="I393" s="202"/>
      <c r="J393" s="202"/>
      <c r="K393" s="205"/>
      <c r="L393" s="202"/>
      <c r="M393" s="202"/>
    </row>
    <row r="394" spans="1:13" s="227" customFormat="1" ht="11.25" customHeight="1" x14ac:dyDescent="0.15">
      <c r="A394" s="220" t="s">
        <v>1285</v>
      </c>
      <c r="B394" s="231">
        <v>700</v>
      </c>
      <c r="C394" s="231">
        <v>3000</v>
      </c>
      <c r="D394" s="232">
        <v>2900</v>
      </c>
      <c r="E394" s="234">
        <v>1300</v>
      </c>
      <c r="F394" s="202"/>
      <c r="G394" s="202"/>
      <c r="H394" s="203"/>
      <c r="I394" s="202"/>
      <c r="J394" s="202"/>
      <c r="K394" s="205"/>
      <c r="L394" s="202"/>
      <c r="M394" s="202"/>
    </row>
    <row r="395" spans="1:13" s="227" customFormat="1" ht="11.25" customHeight="1" x14ac:dyDescent="0.15">
      <c r="A395" s="220"/>
      <c r="B395" s="235"/>
      <c r="C395" s="236"/>
      <c r="D395" s="237"/>
      <c r="E395" s="256"/>
      <c r="F395" s="202"/>
      <c r="G395" s="202"/>
      <c r="H395" s="203"/>
      <c r="I395" s="202"/>
      <c r="J395" s="202"/>
      <c r="K395" s="205"/>
      <c r="L395" s="202"/>
      <c r="M395" s="202"/>
    </row>
    <row r="396" spans="1:13" s="227" customFormat="1" ht="11.25" hidden="1" customHeight="1" x14ac:dyDescent="0.15">
      <c r="A396" s="220"/>
      <c r="B396" s="235"/>
      <c r="C396" s="236"/>
      <c r="D396" s="237"/>
      <c r="E396" s="237"/>
      <c r="F396" s="202"/>
      <c r="G396" s="202"/>
      <c r="H396" s="203"/>
      <c r="I396" s="202"/>
      <c r="J396" s="202"/>
      <c r="K396" s="205"/>
      <c r="L396" s="202"/>
      <c r="M396" s="202"/>
    </row>
    <row r="397" spans="1:13" s="227" customFormat="1" ht="11.25" hidden="1" customHeight="1" x14ac:dyDescent="0.2">
      <c r="A397" s="220"/>
      <c r="B397" s="202"/>
      <c r="C397" s="202"/>
      <c r="D397" s="202"/>
      <c r="E397" s="202"/>
      <c r="F397" s="202"/>
      <c r="G397" s="202"/>
      <c r="H397" s="203"/>
      <c r="I397" s="202"/>
      <c r="J397" s="202"/>
      <c r="K397" s="205"/>
      <c r="L397" s="202"/>
      <c r="M397" s="202"/>
    </row>
    <row r="398" spans="1:13" s="227" customFormat="1" ht="11.25" hidden="1" customHeight="1" x14ac:dyDescent="0.2">
      <c r="A398" s="220"/>
      <c r="B398" s="202"/>
      <c r="C398" s="202"/>
      <c r="D398" s="202"/>
      <c r="E398" s="202"/>
      <c r="F398" s="202"/>
      <c r="G398" s="202"/>
      <c r="H398" s="203"/>
      <c r="I398" s="202"/>
      <c r="J398" s="202"/>
      <c r="K398" s="205"/>
      <c r="L398" s="202"/>
      <c r="M398" s="202"/>
    </row>
    <row r="399" spans="1:13" s="227" customFormat="1" ht="11.25" hidden="1" customHeight="1" x14ac:dyDescent="0.2">
      <c r="A399" s="220"/>
      <c r="B399" s="202"/>
      <c r="C399" s="202"/>
      <c r="D399" s="203"/>
      <c r="E399" s="202"/>
      <c r="F399" s="202"/>
      <c r="G399" s="202"/>
      <c r="H399" s="203"/>
      <c r="I399" s="202"/>
      <c r="J399" s="202"/>
      <c r="K399" s="205"/>
      <c r="L399" s="202"/>
      <c r="M399" s="202"/>
    </row>
    <row r="400" spans="1:13" s="227" customFormat="1" ht="11.25" hidden="1" customHeight="1" x14ac:dyDescent="0.2">
      <c r="A400" s="220"/>
      <c r="B400" s="202"/>
      <c r="C400" s="202"/>
      <c r="D400" s="203"/>
      <c r="E400" s="202"/>
      <c r="F400" s="202"/>
      <c r="G400" s="202"/>
      <c r="H400" s="202"/>
      <c r="I400" s="202"/>
      <c r="J400" s="202"/>
      <c r="K400" s="205"/>
      <c r="L400" s="202"/>
      <c r="M400" s="202"/>
    </row>
    <row r="401" spans="1:13" s="227" customFormat="1" ht="11.25" hidden="1" customHeight="1" x14ac:dyDescent="0.2">
      <c r="A401" s="220"/>
      <c r="B401" s="202"/>
      <c r="C401" s="202"/>
      <c r="D401" s="203"/>
      <c r="E401" s="202"/>
      <c r="F401" s="202"/>
      <c r="G401" s="202"/>
      <c r="H401" s="202"/>
      <c r="I401" s="202"/>
      <c r="J401" s="202"/>
      <c r="K401" s="205"/>
      <c r="L401" s="202"/>
      <c r="M401" s="202"/>
    </row>
    <row r="402" spans="1:13" s="206" customFormat="1" hidden="1" x14ac:dyDescent="0.15">
      <c r="A402" s="220"/>
      <c r="B402" s="202"/>
      <c r="C402" s="202"/>
      <c r="D402" s="203"/>
      <c r="E402" s="202"/>
      <c r="F402" s="202"/>
      <c r="G402" s="202"/>
      <c r="H402" s="202"/>
      <c r="I402" s="202"/>
      <c r="J402" s="202"/>
      <c r="K402" s="205"/>
      <c r="L402" s="202"/>
      <c r="M402" s="202"/>
    </row>
    <row r="403" spans="1:13" s="227" customFormat="1" ht="11.25" hidden="1" customHeight="1" x14ac:dyDescent="0.2">
      <c r="A403" s="220"/>
      <c r="B403" s="202"/>
      <c r="C403" s="202"/>
      <c r="D403" s="203"/>
      <c r="E403" s="202"/>
      <c r="F403" s="202"/>
      <c r="G403" s="202"/>
      <c r="H403" s="202"/>
      <c r="I403" s="202"/>
      <c r="J403" s="202"/>
      <c r="K403" s="205"/>
      <c r="L403" s="202"/>
      <c r="M403" s="202"/>
    </row>
    <row r="404" spans="1:13" s="206" customFormat="1" ht="11.25" customHeight="1" x14ac:dyDescent="0.15">
      <c r="A404" s="195" t="s">
        <v>729</v>
      </c>
      <c r="B404" s="384" t="s">
        <v>1286</v>
      </c>
      <c r="C404" s="372"/>
      <c r="D404" s="372"/>
      <c r="E404" s="372"/>
      <c r="F404" s="372"/>
      <c r="G404" s="372"/>
      <c r="H404" s="372"/>
      <c r="I404" s="372"/>
      <c r="J404" s="372"/>
      <c r="K404" s="372"/>
      <c r="L404" s="372"/>
      <c r="M404" s="373"/>
    </row>
    <row r="405" spans="1:13" s="206" customFormat="1" ht="11.25" customHeight="1" x14ac:dyDescent="0.15">
      <c r="A405" s="195" t="s">
        <v>730</v>
      </c>
      <c r="B405" s="384" t="s">
        <v>1267</v>
      </c>
      <c r="C405" s="372"/>
      <c r="D405" s="372"/>
      <c r="E405" s="372"/>
      <c r="F405" s="372"/>
      <c r="G405" s="372"/>
      <c r="H405" s="372"/>
      <c r="I405" s="372"/>
      <c r="J405" s="372"/>
      <c r="K405" s="372"/>
      <c r="L405" s="372"/>
      <c r="M405" s="373"/>
    </row>
    <row r="406" spans="1:13" s="206" customFormat="1" ht="11.25" customHeight="1" x14ac:dyDescent="0.15">
      <c r="A406" s="195" t="s">
        <v>731</v>
      </c>
      <c r="B406" s="384"/>
      <c r="C406" s="372"/>
      <c r="D406" s="372"/>
      <c r="E406" s="372"/>
      <c r="F406" s="372"/>
      <c r="G406" s="372"/>
      <c r="H406" s="372"/>
      <c r="I406" s="372"/>
      <c r="J406" s="372"/>
      <c r="K406" s="372"/>
      <c r="L406" s="372"/>
      <c r="M406" s="373"/>
    </row>
    <row r="407" spans="1:13" s="206" customFormat="1" x14ac:dyDescent="0.15"/>
    <row r="408" spans="1:13" s="206" customFormat="1" x14ac:dyDescent="0.15">
      <c r="B408" s="207"/>
      <c r="C408" s="207"/>
      <c r="D408" s="208"/>
      <c r="E408" s="207"/>
      <c r="F408" s="207"/>
      <c r="G408" s="209"/>
      <c r="H408" s="207"/>
      <c r="I408" s="207"/>
      <c r="J408" s="209"/>
    </row>
    <row r="409" spans="1:13" s="225" customFormat="1" ht="11.25" customHeight="1" x14ac:dyDescent="0.2">
      <c r="A409" s="192" t="s">
        <v>18</v>
      </c>
      <c r="B409" s="193" t="s">
        <v>708</v>
      </c>
      <c r="C409" s="385">
        <v>3010406001</v>
      </c>
      <c r="D409" s="386"/>
      <c r="E409" s="192" t="s">
        <v>709</v>
      </c>
      <c r="F409" s="359" t="s">
        <v>1289</v>
      </c>
      <c r="G409" s="360"/>
      <c r="H409" s="361"/>
      <c r="I409" s="192" t="s">
        <v>711</v>
      </c>
      <c r="J409" s="387"/>
      <c r="K409" s="388"/>
      <c r="L409" s="388"/>
      <c r="M409" s="389"/>
    </row>
    <row r="410" spans="1:13" s="100" customFormat="1" ht="11.25" customHeight="1" x14ac:dyDescent="0.2">
      <c r="A410" s="98" t="s">
        <v>712</v>
      </c>
      <c r="B410" s="99"/>
      <c r="C410" s="357"/>
      <c r="D410" s="358"/>
      <c r="E410" s="367"/>
      <c r="F410" s="368"/>
      <c r="G410" s="368"/>
      <c r="H410" s="98" t="s">
        <v>712</v>
      </c>
      <c r="I410" s="99"/>
      <c r="J410" s="357"/>
      <c r="K410" s="358"/>
      <c r="L410" s="365"/>
      <c r="M410" s="366"/>
    </row>
    <row r="411" spans="1:13" s="225" customFormat="1" ht="11.25" customHeight="1" x14ac:dyDescent="0.2">
      <c r="A411" s="195" t="s">
        <v>466</v>
      </c>
      <c r="B411" s="376" t="s">
        <v>1216</v>
      </c>
      <c r="C411" s="377"/>
      <c r="D411" s="378"/>
      <c r="E411" s="397"/>
      <c r="F411" s="398"/>
      <c r="G411" s="398"/>
      <c r="H411" s="398"/>
      <c r="I411" s="398"/>
      <c r="J411" s="398"/>
      <c r="K411" s="376"/>
      <c r="L411" s="377"/>
      <c r="M411" s="378"/>
    </row>
    <row r="412" spans="1:13" s="206" customFormat="1" ht="11.25" customHeight="1" x14ac:dyDescent="0.15">
      <c r="A412" s="195" t="s">
        <v>713</v>
      </c>
      <c r="B412" s="381" t="s">
        <v>714</v>
      </c>
      <c r="C412" s="377"/>
      <c r="D412" s="377"/>
      <c r="E412" s="377"/>
      <c r="F412" s="377"/>
      <c r="G412" s="377"/>
      <c r="H412" s="377"/>
      <c r="I412" s="196" t="s">
        <v>715</v>
      </c>
      <c r="J412" s="381" t="s">
        <v>716</v>
      </c>
      <c r="K412" s="382"/>
      <c r="L412" s="382"/>
      <c r="M412" s="383"/>
    </row>
    <row r="413" spans="1:13" s="206" customFormat="1" ht="11.25" customHeight="1" x14ac:dyDescent="0.15">
      <c r="A413" s="195" t="s">
        <v>738</v>
      </c>
      <c r="B413" s="392" t="s">
        <v>1290</v>
      </c>
      <c r="C413" s="393"/>
      <c r="D413" s="393"/>
      <c r="E413" s="393"/>
      <c r="F413" s="394" t="s">
        <v>1291</v>
      </c>
      <c r="G413" s="395"/>
      <c r="H413" s="395"/>
      <c r="I413" s="396"/>
      <c r="J413" s="392" t="s">
        <v>1292</v>
      </c>
      <c r="K413" s="393"/>
      <c r="L413" s="393"/>
      <c r="M413" s="399"/>
    </row>
    <row r="414" spans="1:13" s="227" customFormat="1" ht="11.25" customHeight="1" x14ac:dyDescent="0.2">
      <c r="A414" s="195" t="s">
        <v>717</v>
      </c>
      <c r="B414" s="198" t="s">
        <v>961</v>
      </c>
      <c r="C414" s="198" t="s">
        <v>962</v>
      </c>
      <c r="D414" s="198" t="s">
        <v>963</v>
      </c>
      <c r="E414" s="199" t="s">
        <v>721</v>
      </c>
      <c r="F414" s="198" t="s">
        <v>961</v>
      </c>
      <c r="G414" s="198" t="s">
        <v>962</v>
      </c>
      <c r="H414" s="198" t="s">
        <v>963</v>
      </c>
      <c r="I414" s="199" t="s">
        <v>721</v>
      </c>
      <c r="J414" s="198" t="s">
        <v>961</v>
      </c>
      <c r="K414" s="198" t="s">
        <v>962</v>
      </c>
      <c r="L414" s="198" t="s">
        <v>963</v>
      </c>
      <c r="M414" s="199" t="s">
        <v>721</v>
      </c>
    </row>
    <row r="415" spans="1:13" s="227" customFormat="1" ht="11.25" customHeight="1" x14ac:dyDescent="0.2">
      <c r="A415" s="249">
        <v>3000</v>
      </c>
      <c r="B415" s="162">
        <v>3500</v>
      </c>
      <c r="C415" s="162">
        <v>2800</v>
      </c>
      <c r="D415" s="162">
        <v>3100</v>
      </c>
      <c r="E415" s="160">
        <v>10000</v>
      </c>
      <c r="F415" s="162">
        <v>3400</v>
      </c>
      <c r="G415" s="162">
        <v>2800</v>
      </c>
      <c r="H415" s="162">
        <v>3100</v>
      </c>
      <c r="I415" s="160">
        <v>9500</v>
      </c>
      <c r="J415" s="162">
        <v>3500</v>
      </c>
      <c r="K415" s="257">
        <v>2900</v>
      </c>
      <c r="L415" s="162">
        <v>3100</v>
      </c>
      <c r="M415" s="160">
        <v>13500</v>
      </c>
    </row>
    <row r="416" spans="1:13" s="227" customFormat="1" ht="11.25" customHeight="1" x14ac:dyDescent="0.2">
      <c r="A416" s="250">
        <v>4000</v>
      </c>
      <c r="B416" s="162"/>
      <c r="C416" s="162"/>
      <c r="D416" s="162"/>
      <c r="E416" s="160"/>
      <c r="F416" s="162"/>
      <c r="G416" s="162"/>
      <c r="H416" s="162"/>
      <c r="I416" s="160"/>
      <c r="J416" s="162"/>
      <c r="K416" s="258"/>
      <c r="L416" s="162"/>
      <c r="M416" s="160"/>
    </row>
    <row r="417" spans="1:13" s="227" customFormat="1" ht="11.25" customHeight="1" x14ac:dyDescent="0.15">
      <c r="A417" s="249">
        <v>5000</v>
      </c>
      <c r="B417" s="259">
        <v>3600</v>
      </c>
      <c r="C417" s="259">
        <v>3100</v>
      </c>
      <c r="D417" s="259">
        <v>3300</v>
      </c>
      <c r="E417" s="160">
        <v>18000</v>
      </c>
      <c r="F417" s="259">
        <v>3500</v>
      </c>
      <c r="G417" s="259">
        <v>3100</v>
      </c>
      <c r="H417" s="259">
        <v>3300</v>
      </c>
      <c r="I417" s="160">
        <v>17500</v>
      </c>
      <c r="J417" s="162">
        <v>3700</v>
      </c>
      <c r="K417" s="258">
        <v>3200</v>
      </c>
      <c r="L417" s="162">
        <v>3300</v>
      </c>
      <c r="M417" s="160">
        <v>18500</v>
      </c>
    </row>
    <row r="418" spans="1:13" s="227" customFormat="1" ht="11.25" customHeight="1" x14ac:dyDescent="0.15">
      <c r="A418" s="249">
        <v>7500</v>
      </c>
      <c r="B418" s="252">
        <v>3700</v>
      </c>
      <c r="C418" s="252">
        <v>3100</v>
      </c>
      <c r="D418" s="260">
        <v>3600</v>
      </c>
      <c r="E418" s="160">
        <v>22000</v>
      </c>
      <c r="F418" s="252">
        <v>3600</v>
      </c>
      <c r="G418" s="252">
        <v>3100</v>
      </c>
      <c r="H418" s="260">
        <v>3600</v>
      </c>
      <c r="I418" s="160">
        <v>21000</v>
      </c>
      <c r="J418" s="162">
        <v>3800</v>
      </c>
      <c r="K418" s="258">
        <v>3200</v>
      </c>
      <c r="L418" s="162">
        <v>3600</v>
      </c>
      <c r="M418" s="160">
        <v>22000</v>
      </c>
    </row>
    <row r="419" spans="1:13" s="227" customFormat="1" ht="11.25" customHeight="1" x14ac:dyDescent="0.2">
      <c r="A419" s="249">
        <v>10000</v>
      </c>
      <c r="B419" s="162">
        <v>4100</v>
      </c>
      <c r="C419" s="162">
        <v>3200</v>
      </c>
      <c r="D419" s="162">
        <v>3600</v>
      </c>
      <c r="E419" s="160">
        <v>28000</v>
      </c>
      <c r="F419" s="162">
        <v>4000</v>
      </c>
      <c r="G419" s="162">
        <v>3200</v>
      </c>
      <c r="H419" s="162">
        <v>3600</v>
      </c>
      <c r="I419" s="160">
        <v>27000</v>
      </c>
      <c r="J419" s="162">
        <v>4200</v>
      </c>
      <c r="K419" s="258">
        <v>3200</v>
      </c>
      <c r="L419" s="162">
        <v>3600</v>
      </c>
      <c r="M419" s="160">
        <v>28000</v>
      </c>
    </row>
    <row r="420" spans="1:13" s="227" customFormat="1" ht="11.25" customHeight="1" x14ac:dyDescent="0.2">
      <c r="A420" s="249">
        <v>15000</v>
      </c>
      <c r="B420" s="162">
        <v>4300</v>
      </c>
      <c r="C420" s="162">
        <v>3700</v>
      </c>
      <c r="D420" s="162">
        <v>3700</v>
      </c>
      <c r="E420" s="160">
        <v>34500</v>
      </c>
      <c r="F420" s="162">
        <v>4200</v>
      </c>
      <c r="G420" s="162">
        <v>3700</v>
      </c>
      <c r="H420" s="162">
        <v>3700</v>
      </c>
      <c r="I420" s="160">
        <v>33500</v>
      </c>
      <c r="J420" s="162">
        <v>4400</v>
      </c>
      <c r="K420" s="258">
        <v>3800</v>
      </c>
      <c r="L420" s="162">
        <v>3700</v>
      </c>
      <c r="M420" s="160">
        <v>35500</v>
      </c>
    </row>
    <row r="421" spans="1:13" s="227" customFormat="1" ht="11.25" customHeight="1" x14ac:dyDescent="0.2">
      <c r="A421" s="249">
        <v>20000</v>
      </c>
      <c r="B421" s="162">
        <v>5000</v>
      </c>
      <c r="C421" s="162">
        <v>3700</v>
      </c>
      <c r="D421" s="162">
        <v>3700</v>
      </c>
      <c r="E421" s="160">
        <v>42000</v>
      </c>
      <c r="F421" s="162">
        <v>4900</v>
      </c>
      <c r="G421" s="162">
        <v>3700</v>
      </c>
      <c r="H421" s="162">
        <v>3700</v>
      </c>
      <c r="I421" s="160">
        <v>41000</v>
      </c>
      <c r="J421" s="162">
        <v>5100</v>
      </c>
      <c r="K421" s="258">
        <v>3800</v>
      </c>
      <c r="L421" s="162">
        <v>3700</v>
      </c>
      <c r="M421" s="160">
        <v>43000</v>
      </c>
    </row>
    <row r="422" spans="1:13" s="227" customFormat="1" ht="11.25" customHeight="1" x14ac:dyDescent="0.2">
      <c r="A422" s="249"/>
      <c r="B422" s="243"/>
      <c r="C422" s="243"/>
      <c r="D422" s="242"/>
      <c r="E422" s="241"/>
      <c r="F422" s="241"/>
      <c r="G422" s="243"/>
      <c r="H422" s="243"/>
      <c r="I422" s="243"/>
      <c r="J422" s="244"/>
      <c r="K422" s="200"/>
      <c r="L422" s="198"/>
      <c r="M422" s="198"/>
    </row>
    <row r="423" spans="1:13" s="227" customFormat="1" ht="11.25" hidden="1" customHeight="1" x14ac:dyDescent="0.2">
      <c r="A423" s="249"/>
      <c r="B423" s="243"/>
      <c r="C423" s="243"/>
      <c r="D423" s="242"/>
      <c r="E423" s="241"/>
      <c r="F423" s="241"/>
      <c r="G423" s="243"/>
      <c r="H423" s="243"/>
      <c r="I423" s="243"/>
      <c r="J423" s="244"/>
      <c r="K423" s="200"/>
      <c r="L423" s="198"/>
      <c r="M423" s="198"/>
    </row>
    <row r="424" spans="1:13" s="206" customFormat="1" hidden="1" x14ac:dyDescent="0.15">
      <c r="A424" s="249"/>
      <c r="B424" s="243"/>
      <c r="C424" s="243"/>
      <c r="D424" s="242"/>
      <c r="E424" s="241"/>
      <c r="F424" s="241"/>
      <c r="G424" s="243"/>
      <c r="H424" s="243"/>
      <c r="I424" s="243"/>
      <c r="J424" s="244"/>
      <c r="K424" s="200"/>
      <c r="L424" s="198"/>
      <c r="M424" s="198"/>
    </row>
    <row r="425" spans="1:13" s="227" customFormat="1" ht="11.25" hidden="1" customHeight="1" x14ac:dyDescent="0.2">
      <c r="A425" s="249"/>
      <c r="B425" s="243"/>
      <c r="C425" s="243"/>
      <c r="D425" s="242"/>
      <c r="E425" s="243"/>
      <c r="F425" s="241"/>
      <c r="G425" s="241"/>
      <c r="H425" s="241"/>
      <c r="I425" s="243"/>
      <c r="J425" s="244"/>
      <c r="K425" s="200"/>
      <c r="L425" s="198"/>
      <c r="M425" s="198"/>
    </row>
    <row r="426" spans="1:13" s="206" customFormat="1" ht="11.25" customHeight="1" x14ac:dyDescent="0.15">
      <c r="A426" s="195" t="s">
        <v>729</v>
      </c>
      <c r="B426" s="384" t="s">
        <v>1293</v>
      </c>
      <c r="C426" s="372"/>
      <c r="D426" s="372"/>
      <c r="E426" s="372"/>
      <c r="F426" s="372"/>
      <c r="G426" s="372"/>
      <c r="H426" s="372"/>
      <c r="I426" s="372"/>
      <c r="J426" s="372"/>
      <c r="K426" s="372"/>
      <c r="L426" s="372"/>
      <c r="M426" s="373"/>
    </row>
    <row r="427" spans="1:13" s="206" customFormat="1" ht="11.25" customHeight="1" x14ac:dyDescent="0.15">
      <c r="A427" s="195" t="s">
        <v>730</v>
      </c>
      <c r="B427" s="384"/>
      <c r="C427" s="372"/>
      <c r="D427" s="372"/>
      <c r="E427" s="372"/>
      <c r="F427" s="372"/>
      <c r="G427" s="372"/>
      <c r="H427" s="372"/>
      <c r="I427" s="372"/>
      <c r="J427" s="372"/>
      <c r="K427" s="372"/>
      <c r="L427" s="372"/>
      <c r="M427" s="373"/>
    </row>
    <row r="428" spans="1:13" s="206" customFormat="1" ht="11.25" customHeight="1" x14ac:dyDescent="0.15">
      <c r="A428" s="195" t="s">
        <v>731</v>
      </c>
      <c r="B428" s="384"/>
      <c r="C428" s="372"/>
      <c r="D428" s="372"/>
      <c r="E428" s="372"/>
      <c r="F428" s="372"/>
      <c r="G428" s="372"/>
      <c r="H428" s="372"/>
      <c r="I428" s="372"/>
      <c r="J428" s="372"/>
      <c r="K428" s="372"/>
      <c r="L428" s="372"/>
      <c r="M428" s="373"/>
    </row>
    <row r="429" spans="1:13" s="206" customFormat="1" x14ac:dyDescent="0.15"/>
  </sheetData>
  <sheetProtection algorithmName="SHA-512" hashValue="b/VubZ0WOFwlwSlatEkdU0KgonFJqP9yjaqKV2faiT1Z1ZGYYwLjblX415+0jNL6CA5J9pG3+Fwgc7kF6RqDdg==" saltValue="8oFyfNRujAjJZA1cIopnPQ==" spinCount="100000" sheet="1" objects="1" scenarios="1"/>
  <mergeCells count="285">
    <mergeCell ref="B426:M426"/>
    <mergeCell ref="B427:M427"/>
    <mergeCell ref="B428:M428"/>
    <mergeCell ref="B411:D411"/>
    <mergeCell ref="E411:J411"/>
    <mergeCell ref="K411:M411"/>
    <mergeCell ref="B412:H412"/>
    <mergeCell ref="J412:M412"/>
    <mergeCell ref="B413:E413"/>
    <mergeCell ref="F413:I413"/>
    <mergeCell ref="J413:M413"/>
    <mergeCell ref="B405:M405"/>
    <mergeCell ref="B406:M406"/>
    <mergeCell ref="C409:D409"/>
    <mergeCell ref="F409:H409"/>
    <mergeCell ref="J409:M409"/>
    <mergeCell ref="C410:D410"/>
    <mergeCell ref="E410:G410"/>
    <mergeCell ref="J410:K410"/>
    <mergeCell ref="L410:M410"/>
    <mergeCell ref="B389:D389"/>
    <mergeCell ref="E389:J389"/>
    <mergeCell ref="K389:M389"/>
    <mergeCell ref="B390:H390"/>
    <mergeCell ref="J390:M390"/>
    <mergeCell ref="B404:M404"/>
    <mergeCell ref="B383:M383"/>
    <mergeCell ref="B384:M384"/>
    <mergeCell ref="C387:D387"/>
    <mergeCell ref="F387:H387"/>
    <mergeCell ref="J387:M387"/>
    <mergeCell ref="C388:D388"/>
    <mergeCell ref="E388:G388"/>
    <mergeCell ref="J388:K388"/>
    <mergeCell ref="L388:M388"/>
    <mergeCell ref="B367:D367"/>
    <mergeCell ref="E367:J367"/>
    <mergeCell ref="K367:M367"/>
    <mergeCell ref="B368:H368"/>
    <mergeCell ref="J368:M368"/>
    <mergeCell ref="B382:M382"/>
    <mergeCell ref="B362:M362"/>
    <mergeCell ref="C365:D365"/>
    <mergeCell ref="F365:H365"/>
    <mergeCell ref="J365:M365"/>
    <mergeCell ref="C366:D366"/>
    <mergeCell ref="E366:G366"/>
    <mergeCell ref="J366:K366"/>
    <mergeCell ref="L366:M366"/>
    <mergeCell ref="B346:H346"/>
    <mergeCell ref="J346:M346"/>
    <mergeCell ref="B347:E347"/>
    <mergeCell ref="F347:I347"/>
    <mergeCell ref="B360:M360"/>
    <mergeCell ref="B361:M361"/>
    <mergeCell ref="C344:D344"/>
    <mergeCell ref="E344:G344"/>
    <mergeCell ref="J344:K344"/>
    <mergeCell ref="L344:M344"/>
    <mergeCell ref="B345:D345"/>
    <mergeCell ref="E345:J345"/>
    <mergeCell ref="K345:M345"/>
    <mergeCell ref="B325:H325"/>
    <mergeCell ref="J325:M325"/>
    <mergeCell ref="B338:M338"/>
    <mergeCell ref="B339:M339"/>
    <mergeCell ref="B340:M340"/>
    <mergeCell ref="C343:D343"/>
    <mergeCell ref="F343:H343"/>
    <mergeCell ref="J343:M343"/>
    <mergeCell ref="C323:D323"/>
    <mergeCell ref="E323:G323"/>
    <mergeCell ref="J323:K323"/>
    <mergeCell ref="L323:M323"/>
    <mergeCell ref="B324:D324"/>
    <mergeCell ref="E324:J324"/>
    <mergeCell ref="K324:M324"/>
    <mergeCell ref="B303:H303"/>
    <mergeCell ref="J303:M303"/>
    <mergeCell ref="B317:M317"/>
    <mergeCell ref="B318:M318"/>
    <mergeCell ref="B319:M319"/>
    <mergeCell ref="C322:D322"/>
    <mergeCell ref="F322:H322"/>
    <mergeCell ref="J322:M322"/>
    <mergeCell ref="C301:D301"/>
    <mergeCell ref="E301:G301"/>
    <mergeCell ref="J301:K301"/>
    <mergeCell ref="L301:M301"/>
    <mergeCell ref="B302:D302"/>
    <mergeCell ref="E302:J302"/>
    <mergeCell ref="K302:M302"/>
    <mergeCell ref="B281:H281"/>
    <mergeCell ref="J281:M281"/>
    <mergeCell ref="B295:M295"/>
    <mergeCell ref="B296:M296"/>
    <mergeCell ref="B297:M297"/>
    <mergeCell ref="C300:D300"/>
    <mergeCell ref="F300:H300"/>
    <mergeCell ref="J300:M300"/>
    <mergeCell ref="C279:D279"/>
    <mergeCell ref="E279:G279"/>
    <mergeCell ref="J279:K279"/>
    <mergeCell ref="L279:M279"/>
    <mergeCell ref="B280:D280"/>
    <mergeCell ref="E280:J280"/>
    <mergeCell ref="K280:M280"/>
    <mergeCell ref="B273:M273"/>
    <mergeCell ref="B274:M274"/>
    <mergeCell ref="B275:M275"/>
    <mergeCell ref="C278:D278"/>
    <mergeCell ref="F278:H278"/>
    <mergeCell ref="J278:M278"/>
    <mergeCell ref="B249:H249"/>
    <mergeCell ref="J249:M249"/>
    <mergeCell ref="B250:C250"/>
    <mergeCell ref="D250:E250"/>
    <mergeCell ref="F250:G250"/>
    <mergeCell ref="H250:I250"/>
    <mergeCell ref="C247:D247"/>
    <mergeCell ref="E247:G247"/>
    <mergeCell ref="J247:K247"/>
    <mergeCell ref="L247:M247"/>
    <mergeCell ref="B248:D248"/>
    <mergeCell ref="E248:J248"/>
    <mergeCell ref="K248:M248"/>
    <mergeCell ref="B241:M241"/>
    <mergeCell ref="B242:M242"/>
    <mergeCell ref="B243:M243"/>
    <mergeCell ref="C246:D246"/>
    <mergeCell ref="F246:H246"/>
    <mergeCell ref="J246:M246"/>
    <mergeCell ref="B214:D214"/>
    <mergeCell ref="E214:J214"/>
    <mergeCell ref="K214:M214"/>
    <mergeCell ref="B215:H215"/>
    <mergeCell ref="J215:M215"/>
    <mergeCell ref="B216:C216"/>
    <mergeCell ref="D216:E216"/>
    <mergeCell ref="F216:G216"/>
    <mergeCell ref="B208:M208"/>
    <mergeCell ref="B209:M209"/>
    <mergeCell ref="C212:D212"/>
    <mergeCell ref="F212:H212"/>
    <mergeCell ref="J212:M212"/>
    <mergeCell ref="C213:D213"/>
    <mergeCell ref="E213:G213"/>
    <mergeCell ref="J213:K213"/>
    <mergeCell ref="L213:M213"/>
    <mergeCell ref="B187:H187"/>
    <mergeCell ref="J187:M187"/>
    <mergeCell ref="B188:C188"/>
    <mergeCell ref="D188:E188"/>
    <mergeCell ref="F188:G188"/>
    <mergeCell ref="B207:M207"/>
    <mergeCell ref="C185:D185"/>
    <mergeCell ref="E185:G185"/>
    <mergeCell ref="J185:K185"/>
    <mergeCell ref="L185:M185"/>
    <mergeCell ref="B186:D186"/>
    <mergeCell ref="E186:J186"/>
    <mergeCell ref="K186:M186"/>
    <mergeCell ref="B179:M179"/>
    <mergeCell ref="B180:M180"/>
    <mergeCell ref="B181:M181"/>
    <mergeCell ref="C184:D184"/>
    <mergeCell ref="F184:H184"/>
    <mergeCell ref="J184:M184"/>
    <mergeCell ref="B156:D156"/>
    <mergeCell ref="E156:J156"/>
    <mergeCell ref="K156:M156"/>
    <mergeCell ref="B157:H157"/>
    <mergeCell ref="J157:M157"/>
    <mergeCell ref="B158:C158"/>
    <mergeCell ref="D158:E158"/>
    <mergeCell ref="F158:G158"/>
    <mergeCell ref="B150:M150"/>
    <mergeCell ref="B151:M151"/>
    <mergeCell ref="C154:D154"/>
    <mergeCell ref="F154:H154"/>
    <mergeCell ref="J154:M154"/>
    <mergeCell ref="C155:D155"/>
    <mergeCell ref="E155:G155"/>
    <mergeCell ref="J155:K155"/>
    <mergeCell ref="L155:M155"/>
    <mergeCell ref="B134:H134"/>
    <mergeCell ref="J134:M134"/>
    <mergeCell ref="B135:C135"/>
    <mergeCell ref="D135:E135"/>
    <mergeCell ref="F135:G135"/>
    <mergeCell ref="B149:M149"/>
    <mergeCell ref="C132:D132"/>
    <mergeCell ref="E132:G132"/>
    <mergeCell ref="J132:K132"/>
    <mergeCell ref="L132:M132"/>
    <mergeCell ref="B133:D133"/>
    <mergeCell ref="E133:J133"/>
    <mergeCell ref="K133:M133"/>
    <mergeCell ref="B126:M126"/>
    <mergeCell ref="B127:M127"/>
    <mergeCell ref="B128:M128"/>
    <mergeCell ref="C131:D131"/>
    <mergeCell ref="F131:H131"/>
    <mergeCell ref="J131:M131"/>
    <mergeCell ref="B110:D110"/>
    <mergeCell ref="E110:J110"/>
    <mergeCell ref="K110:M110"/>
    <mergeCell ref="B111:H111"/>
    <mergeCell ref="J111:M111"/>
    <mergeCell ref="B112:C112"/>
    <mergeCell ref="D112:E112"/>
    <mergeCell ref="F112:G112"/>
    <mergeCell ref="B104:M104"/>
    <mergeCell ref="B105:M105"/>
    <mergeCell ref="C108:D108"/>
    <mergeCell ref="F108:H108"/>
    <mergeCell ref="J108:M108"/>
    <mergeCell ref="C109:D109"/>
    <mergeCell ref="E109:G109"/>
    <mergeCell ref="J109:K109"/>
    <mergeCell ref="L109:M109"/>
    <mergeCell ref="B88:H88"/>
    <mergeCell ref="J88:M88"/>
    <mergeCell ref="B89:C89"/>
    <mergeCell ref="D89:E89"/>
    <mergeCell ref="F89:G89"/>
    <mergeCell ref="B103:M103"/>
    <mergeCell ref="C86:D86"/>
    <mergeCell ref="E86:G86"/>
    <mergeCell ref="J86:K86"/>
    <mergeCell ref="L86:M86"/>
    <mergeCell ref="B87:D87"/>
    <mergeCell ref="E87:J87"/>
    <mergeCell ref="K87:M87"/>
    <mergeCell ref="B80:M80"/>
    <mergeCell ref="B81:M81"/>
    <mergeCell ref="B82:M82"/>
    <mergeCell ref="C85:D85"/>
    <mergeCell ref="F85:H85"/>
    <mergeCell ref="J85:M85"/>
    <mergeCell ref="B64:D64"/>
    <mergeCell ref="E64:J64"/>
    <mergeCell ref="K64:M64"/>
    <mergeCell ref="B65:H65"/>
    <mergeCell ref="J65:M65"/>
    <mergeCell ref="B66:C66"/>
    <mergeCell ref="D66:E66"/>
    <mergeCell ref="F66:G66"/>
    <mergeCell ref="B58:M58"/>
    <mergeCell ref="B59:M59"/>
    <mergeCell ref="C62:D62"/>
    <mergeCell ref="F62:H62"/>
    <mergeCell ref="J62:M62"/>
    <mergeCell ref="C63:D63"/>
    <mergeCell ref="E63:G63"/>
    <mergeCell ref="J63:K63"/>
    <mergeCell ref="L63:M63"/>
    <mergeCell ref="B31:D31"/>
    <mergeCell ref="E31:J31"/>
    <mergeCell ref="K31:M31"/>
    <mergeCell ref="B32:H32"/>
    <mergeCell ref="J32:M32"/>
    <mergeCell ref="B57:M57"/>
    <mergeCell ref="B25:M25"/>
    <mergeCell ref="B26:M26"/>
    <mergeCell ref="C29:D29"/>
    <mergeCell ref="F29:H29"/>
    <mergeCell ref="J29:M29"/>
    <mergeCell ref="C30:D30"/>
    <mergeCell ref="E30:G30"/>
    <mergeCell ref="J30:K30"/>
    <mergeCell ref="L30:M30"/>
    <mergeCell ref="B4:D4"/>
    <mergeCell ref="E4:J4"/>
    <mergeCell ref="K4:M4"/>
    <mergeCell ref="B5:H5"/>
    <mergeCell ref="J5:M5"/>
    <mergeCell ref="B24:M24"/>
    <mergeCell ref="C2:D2"/>
    <mergeCell ref="F2:H2"/>
    <mergeCell ref="J2:M2"/>
    <mergeCell ref="C3:D3"/>
    <mergeCell ref="E3:G3"/>
    <mergeCell ref="J3:K3"/>
    <mergeCell ref="L3:M3"/>
  </mergeCells>
  <phoneticPr fontId="2"/>
  <pageMargins left="0.70866141732283472" right="0.51181102362204722" top="0.74803149606299213" bottom="0.74803149606299213" header="0.31496062992125984" footer="0.31496062992125984"/>
  <pageSetup paperSize="9" orientation="portrait" r:id="rId1"/>
  <headerFooter>
    <oddFooter xml:space="preserve">&amp;R&amp;6&amp;A&amp;P / &amp;N </oddFooter>
  </headerFooter>
  <rowBreaks count="4" manualBreakCount="4">
    <brk id="61" max="16383" man="1"/>
    <brk id="130" max="16383" man="1"/>
    <brk id="211" max="16383" man="1"/>
    <brk id="2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0623-05F3-4A9D-A4B8-9EAB58242689}">
  <dimension ref="A1:M136"/>
  <sheetViews>
    <sheetView zoomScale="150" zoomScaleNormal="150" zoomScaleSheetLayoutView="100" workbookViewId="0">
      <selection activeCell="K1" sqref="K1"/>
    </sheetView>
  </sheetViews>
  <sheetFormatPr defaultColWidth="9" defaultRowHeight="9.6" x14ac:dyDescent="0.15"/>
  <cols>
    <col min="1" max="1" width="11.33203125" style="188" customWidth="1"/>
    <col min="2" max="13" width="6.6640625" style="188" customWidth="1"/>
    <col min="14" max="16384" width="9" style="188"/>
  </cols>
  <sheetData>
    <row r="1" spans="1:13" x14ac:dyDescent="0.15">
      <c r="B1" s="189"/>
      <c r="C1" s="189"/>
      <c r="D1" s="190"/>
      <c r="E1" s="189"/>
      <c r="F1" s="189"/>
      <c r="G1" s="191"/>
      <c r="H1" s="189"/>
      <c r="I1" s="189"/>
      <c r="J1" s="191"/>
    </row>
    <row r="2" spans="1:13" s="194" customFormat="1" ht="11.25" customHeight="1" x14ac:dyDescent="0.2">
      <c r="A2" s="192" t="s">
        <v>18</v>
      </c>
      <c r="B2" s="193" t="s">
        <v>708</v>
      </c>
      <c r="C2" s="385">
        <v>4020103001</v>
      </c>
      <c r="D2" s="386"/>
      <c r="E2" s="192" t="s">
        <v>709</v>
      </c>
      <c r="F2" s="359" t="s">
        <v>1294</v>
      </c>
      <c r="G2" s="360"/>
      <c r="H2" s="361"/>
      <c r="I2" s="192" t="s">
        <v>711</v>
      </c>
      <c r="J2" s="387" t="s">
        <v>1295</v>
      </c>
      <c r="K2" s="388"/>
      <c r="L2" s="388"/>
      <c r="M2" s="389"/>
    </row>
    <row r="3" spans="1:13" s="100" customFormat="1" ht="11.25" customHeight="1" x14ac:dyDescent="0.2">
      <c r="A3" s="98" t="s">
        <v>712</v>
      </c>
      <c r="B3" s="99"/>
      <c r="C3" s="357"/>
      <c r="D3" s="358"/>
      <c r="E3" s="367"/>
      <c r="F3" s="368"/>
      <c r="G3" s="368"/>
      <c r="H3" s="98" t="s">
        <v>712</v>
      </c>
      <c r="I3" s="99"/>
      <c r="J3" s="357"/>
      <c r="K3" s="358"/>
      <c r="L3" s="365"/>
      <c r="M3" s="366"/>
    </row>
    <row r="4" spans="1:13" s="194" customFormat="1" ht="11.25" customHeight="1" x14ac:dyDescent="0.2">
      <c r="A4" s="195" t="s">
        <v>466</v>
      </c>
      <c r="B4" s="376" t="s">
        <v>1296</v>
      </c>
      <c r="C4" s="377"/>
      <c r="D4" s="378"/>
      <c r="E4" s="379"/>
      <c r="F4" s="380"/>
      <c r="G4" s="380"/>
      <c r="H4" s="380"/>
      <c r="I4" s="380"/>
      <c r="J4" s="380"/>
      <c r="K4" s="376"/>
      <c r="L4" s="377"/>
      <c r="M4" s="378"/>
    </row>
    <row r="5" spans="1:13" s="197" customFormat="1" ht="11.25" customHeight="1" x14ac:dyDescent="0.15">
      <c r="A5" s="195" t="s">
        <v>713</v>
      </c>
      <c r="B5" s="381" t="s">
        <v>844</v>
      </c>
      <c r="C5" s="377"/>
      <c r="D5" s="377"/>
      <c r="E5" s="377"/>
      <c r="F5" s="377"/>
      <c r="G5" s="377"/>
      <c r="H5" s="377"/>
      <c r="I5" s="196" t="s">
        <v>715</v>
      </c>
      <c r="J5" s="381" t="s">
        <v>1297</v>
      </c>
      <c r="K5" s="382"/>
      <c r="L5" s="382"/>
      <c r="M5" s="383"/>
    </row>
    <row r="6" spans="1:13" s="201" customFormat="1" ht="11.25" customHeight="1" x14ac:dyDescent="0.2">
      <c r="A6" s="195" t="s">
        <v>738</v>
      </c>
      <c r="B6" s="198"/>
      <c r="C6" s="198" t="s">
        <v>1298</v>
      </c>
      <c r="D6" s="103" t="s">
        <v>1299</v>
      </c>
      <c r="E6" s="103"/>
      <c r="F6" s="103"/>
      <c r="G6" s="198"/>
      <c r="H6" s="199"/>
      <c r="I6" s="198"/>
      <c r="J6" s="198"/>
      <c r="K6" s="200"/>
      <c r="L6" s="198"/>
      <c r="M6" s="198"/>
    </row>
    <row r="7" spans="1:13" s="201" customFormat="1" ht="11.25" customHeight="1" x14ac:dyDescent="0.2">
      <c r="A7" s="195" t="s">
        <v>1187</v>
      </c>
      <c r="B7" s="199" t="s">
        <v>721</v>
      </c>
      <c r="C7" s="199" t="s">
        <v>721</v>
      </c>
      <c r="D7" s="199" t="s">
        <v>721</v>
      </c>
      <c r="E7" s="199"/>
      <c r="F7" s="199"/>
      <c r="G7" s="198"/>
      <c r="H7" s="199"/>
      <c r="I7" s="198"/>
      <c r="J7" s="198"/>
      <c r="K7" s="200"/>
      <c r="L7" s="198"/>
      <c r="M7" s="198"/>
    </row>
    <row r="8" spans="1:13" s="201" customFormat="1" ht="11.25" customHeight="1" x14ac:dyDescent="0.2">
      <c r="A8" s="261">
        <v>50</v>
      </c>
      <c r="B8" s="161"/>
      <c r="C8" s="161">
        <v>600</v>
      </c>
      <c r="D8" s="161">
        <v>600</v>
      </c>
      <c r="E8" s="161"/>
      <c r="F8" s="161"/>
      <c r="G8" s="202"/>
      <c r="H8" s="203"/>
      <c r="I8" s="202"/>
      <c r="J8" s="202"/>
      <c r="K8" s="205"/>
      <c r="L8" s="202"/>
      <c r="M8" s="202"/>
    </row>
    <row r="9" spans="1:13" s="201" customFormat="1" ht="11.25" customHeight="1" x14ac:dyDescent="0.2">
      <c r="A9" s="261">
        <v>100</v>
      </c>
      <c r="B9" s="161"/>
      <c r="C9" s="161">
        <v>900</v>
      </c>
      <c r="D9" s="161">
        <v>900</v>
      </c>
      <c r="E9" s="161"/>
      <c r="F9" s="161"/>
      <c r="G9" s="202"/>
      <c r="H9" s="203"/>
      <c r="I9" s="202"/>
      <c r="J9" s="202"/>
      <c r="K9" s="205"/>
      <c r="L9" s="202"/>
      <c r="M9" s="202"/>
    </row>
    <row r="10" spans="1:13" s="201" customFormat="1" ht="11.25" customHeight="1" x14ac:dyDescent="0.2">
      <c r="A10" s="261">
        <v>150</v>
      </c>
      <c r="B10" s="161"/>
      <c r="C10" s="161"/>
      <c r="D10" s="161">
        <v>1500</v>
      </c>
      <c r="E10" s="161"/>
      <c r="F10" s="161"/>
      <c r="G10" s="202"/>
      <c r="H10" s="203"/>
      <c r="I10" s="202"/>
      <c r="J10" s="202"/>
      <c r="K10" s="205"/>
      <c r="L10" s="202"/>
      <c r="M10" s="202"/>
    </row>
    <row r="11" spans="1:13" s="201" customFormat="1" ht="11.25" customHeight="1" x14ac:dyDescent="0.2">
      <c r="A11" s="261">
        <v>200</v>
      </c>
      <c r="B11" s="161"/>
      <c r="C11" s="161"/>
      <c r="D11" s="161">
        <v>1650</v>
      </c>
      <c r="E11" s="161"/>
      <c r="F11" s="161"/>
      <c r="G11" s="202"/>
      <c r="H11" s="203"/>
      <c r="I11" s="202"/>
      <c r="J11" s="202"/>
      <c r="K11" s="205"/>
      <c r="L11" s="202"/>
      <c r="M11" s="202"/>
    </row>
    <row r="12" spans="1:13" s="201" customFormat="1" ht="11.25" customHeight="1" x14ac:dyDescent="0.2">
      <c r="A12" s="261">
        <v>300</v>
      </c>
      <c r="B12" s="161"/>
      <c r="C12" s="161"/>
      <c r="D12" s="161">
        <v>2200</v>
      </c>
      <c r="E12" s="161"/>
      <c r="F12" s="161"/>
      <c r="G12" s="202"/>
      <c r="H12" s="203"/>
      <c r="I12" s="202"/>
      <c r="J12" s="202"/>
      <c r="K12" s="205"/>
      <c r="L12" s="202"/>
      <c r="M12" s="202"/>
    </row>
    <row r="13" spans="1:13" s="201" customFormat="1" ht="11.25" customHeight="1" x14ac:dyDescent="0.2">
      <c r="A13" s="261">
        <v>500</v>
      </c>
      <c r="B13" s="161"/>
      <c r="C13" s="161"/>
      <c r="D13" s="161">
        <v>3700</v>
      </c>
      <c r="E13" s="161"/>
      <c r="F13" s="161"/>
      <c r="G13" s="202"/>
      <c r="H13" s="203"/>
      <c r="I13" s="202"/>
      <c r="J13" s="202"/>
      <c r="K13" s="205"/>
      <c r="L13" s="202"/>
      <c r="M13" s="202"/>
    </row>
    <row r="14" spans="1:13" s="201" customFormat="1" ht="11.25" customHeight="1" x14ac:dyDescent="0.2">
      <c r="A14" s="262" t="s">
        <v>1300</v>
      </c>
      <c r="B14" s="161">
        <v>600</v>
      </c>
      <c r="C14" s="161"/>
      <c r="D14" s="161"/>
      <c r="E14" s="161"/>
      <c r="F14" s="161"/>
      <c r="G14" s="202"/>
      <c r="H14" s="203"/>
      <c r="I14" s="202"/>
      <c r="J14" s="202"/>
      <c r="K14" s="205"/>
      <c r="L14" s="202"/>
      <c r="M14" s="202"/>
    </row>
    <row r="15" spans="1:13" s="201" customFormat="1" ht="11.25" customHeight="1" x14ac:dyDescent="0.2">
      <c r="A15" s="261"/>
      <c r="B15" s="161"/>
      <c r="C15" s="161"/>
      <c r="D15" s="161"/>
      <c r="E15" s="161"/>
      <c r="F15" s="161"/>
      <c r="G15" s="202"/>
      <c r="H15" s="202"/>
      <c r="I15" s="202"/>
      <c r="J15" s="202"/>
      <c r="K15" s="205"/>
      <c r="L15" s="202"/>
      <c r="M15" s="202"/>
    </row>
    <row r="16" spans="1:13" s="201" customFormat="1" ht="11.25" hidden="1" customHeight="1" x14ac:dyDescent="0.2">
      <c r="A16" s="103"/>
      <c r="B16" s="161"/>
      <c r="C16" s="161"/>
      <c r="D16" s="161"/>
      <c r="E16" s="161"/>
      <c r="F16" s="161"/>
      <c r="G16" s="202"/>
      <c r="H16" s="202"/>
      <c r="I16" s="202"/>
      <c r="J16" s="202"/>
      <c r="K16" s="205"/>
      <c r="L16" s="202"/>
      <c r="M16" s="202"/>
    </row>
    <row r="17" spans="1:13" s="197" customFormat="1" hidden="1" x14ac:dyDescent="0.15">
      <c r="A17" s="103"/>
      <c r="B17" s="161"/>
      <c r="C17" s="161"/>
      <c r="D17" s="161"/>
      <c r="E17" s="161"/>
      <c r="F17" s="161"/>
      <c r="G17" s="202"/>
      <c r="H17" s="202"/>
      <c r="I17" s="202"/>
      <c r="J17" s="202"/>
      <c r="K17" s="205"/>
      <c r="L17" s="202"/>
      <c r="M17" s="202"/>
    </row>
    <row r="18" spans="1:13" s="197" customFormat="1" hidden="1" x14ac:dyDescent="0.15">
      <c r="A18" s="103"/>
      <c r="B18" s="161"/>
      <c r="C18" s="161"/>
      <c r="D18" s="161"/>
      <c r="E18" s="161"/>
      <c r="F18" s="161"/>
      <c r="G18" s="202"/>
      <c r="H18" s="202"/>
      <c r="I18" s="202"/>
      <c r="J18" s="202"/>
      <c r="K18" s="205"/>
      <c r="L18" s="202"/>
      <c r="M18" s="202"/>
    </row>
    <row r="19" spans="1:13" s="197" customFormat="1" hidden="1" x14ac:dyDescent="0.15">
      <c r="A19" s="103"/>
      <c r="B19" s="161"/>
      <c r="C19" s="161"/>
      <c r="D19" s="161"/>
      <c r="E19" s="161"/>
      <c r="F19" s="161"/>
      <c r="G19" s="202"/>
      <c r="H19" s="202"/>
      <c r="I19" s="202"/>
      <c r="J19" s="202"/>
      <c r="K19" s="205"/>
      <c r="L19" s="202"/>
      <c r="M19" s="202"/>
    </row>
    <row r="20" spans="1:13" s="197" customFormat="1" hidden="1" x14ac:dyDescent="0.15">
      <c r="A20" s="103"/>
      <c r="B20" s="161"/>
      <c r="C20" s="161"/>
      <c r="D20" s="161"/>
      <c r="E20" s="161"/>
      <c r="F20" s="161"/>
      <c r="G20" s="202"/>
      <c r="H20" s="202"/>
      <c r="I20" s="202"/>
      <c r="J20" s="202"/>
      <c r="K20" s="205"/>
      <c r="L20" s="202"/>
      <c r="M20" s="202"/>
    </row>
    <row r="21" spans="1:13" s="197" customFormat="1" hidden="1" x14ac:dyDescent="0.15">
      <c r="A21" s="103"/>
      <c r="B21" s="161"/>
      <c r="C21" s="161"/>
      <c r="D21" s="161"/>
      <c r="E21" s="161"/>
      <c r="F21" s="161"/>
      <c r="G21" s="202"/>
      <c r="H21" s="202"/>
      <c r="I21" s="202"/>
      <c r="J21" s="202"/>
      <c r="K21" s="205"/>
      <c r="L21" s="202"/>
      <c r="M21" s="202"/>
    </row>
    <row r="22" spans="1:13" s="201" customFormat="1" ht="11.25" hidden="1" customHeight="1" x14ac:dyDescent="0.2">
      <c r="A22" s="103"/>
      <c r="B22" s="161"/>
      <c r="C22" s="161"/>
      <c r="D22" s="161"/>
      <c r="E22" s="161"/>
      <c r="F22" s="161"/>
      <c r="G22" s="202"/>
      <c r="H22" s="202"/>
      <c r="I22" s="202"/>
      <c r="J22" s="202"/>
      <c r="K22" s="205"/>
      <c r="L22" s="202"/>
      <c r="M22" s="202"/>
    </row>
    <row r="23" spans="1:13" s="197" customFormat="1" ht="11.25" customHeight="1" x14ac:dyDescent="0.15">
      <c r="A23" s="195" t="s">
        <v>729</v>
      </c>
      <c r="B23" s="384" t="s">
        <v>1301</v>
      </c>
      <c r="C23" s="372"/>
      <c r="D23" s="372"/>
      <c r="E23" s="372"/>
      <c r="F23" s="372"/>
      <c r="G23" s="372"/>
      <c r="H23" s="372"/>
      <c r="I23" s="372"/>
      <c r="J23" s="372"/>
      <c r="K23" s="372"/>
      <c r="L23" s="372"/>
      <c r="M23" s="373"/>
    </row>
    <row r="24" spans="1:13" s="197" customFormat="1" ht="11.25" customHeight="1" x14ac:dyDescent="0.15">
      <c r="A24" s="195" t="s">
        <v>730</v>
      </c>
      <c r="B24" s="384" t="s">
        <v>1302</v>
      </c>
      <c r="C24" s="372"/>
      <c r="D24" s="372"/>
      <c r="E24" s="372"/>
      <c r="F24" s="372"/>
      <c r="G24" s="372"/>
      <c r="H24" s="372"/>
      <c r="I24" s="372"/>
      <c r="J24" s="372"/>
      <c r="K24" s="372"/>
      <c r="L24" s="372"/>
      <c r="M24" s="373"/>
    </row>
    <row r="25" spans="1:13" s="197" customFormat="1" ht="11.25" customHeight="1" x14ac:dyDescent="0.15">
      <c r="A25" s="195" t="s">
        <v>731</v>
      </c>
      <c r="B25" s="384"/>
      <c r="C25" s="372"/>
      <c r="D25" s="372"/>
      <c r="E25" s="372"/>
      <c r="F25" s="372"/>
      <c r="G25" s="372"/>
      <c r="H25" s="372"/>
      <c r="I25" s="372"/>
      <c r="J25" s="372"/>
      <c r="K25" s="372"/>
      <c r="L25" s="372"/>
      <c r="M25" s="373"/>
    </row>
    <row r="26" spans="1:13" s="197" customFormat="1" x14ac:dyDescent="0.15"/>
    <row r="27" spans="1:13" x14ac:dyDescent="0.15">
      <c r="B27" s="189"/>
      <c r="C27" s="189"/>
      <c r="D27" s="190"/>
      <c r="E27" s="189"/>
      <c r="F27" s="189"/>
      <c r="G27" s="191"/>
      <c r="H27" s="189"/>
      <c r="I27" s="189"/>
      <c r="J27" s="191"/>
    </row>
    <row r="28" spans="1:13" s="194" customFormat="1" ht="11.25" customHeight="1" x14ac:dyDescent="0.2">
      <c r="A28" s="192" t="s">
        <v>18</v>
      </c>
      <c r="B28" s="193" t="s">
        <v>708</v>
      </c>
      <c r="C28" s="385">
        <v>4020103002</v>
      </c>
      <c r="D28" s="386"/>
      <c r="E28" s="192" t="s">
        <v>709</v>
      </c>
      <c r="F28" s="359" t="s">
        <v>1294</v>
      </c>
      <c r="G28" s="360"/>
      <c r="H28" s="361"/>
      <c r="I28" s="192" t="s">
        <v>711</v>
      </c>
      <c r="J28" s="387" t="s">
        <v>1303</v>
      </c>
      <c r="K28" s="388"/>
      <c r="L28" s="388"/>
      <c r="M28" s="389"/>
    </row>
    <row r="29" spans="1:13" s="100" customFormat="1" ht="11.25" customHeight="1" x14ac:dyDescent="0.2">
      <c r="A29" s="98" t="s">
        <v>712</v>
      </c>
      <c r="B29" s="99"/>
      <c r="C29" s="357"/>
      <c r="D29" s="358"/>
      <c r="E29" s="367"/>
      <c r="F29" s="368"/>
      <c r="G29" s="368"/>
      <c r="H29" s="98" t="s">
        <v>712</v>
      </c>
      <c r="I29" s="99"/>
      <c r="J29" s="357"/>
      <c r="K29" s="358"/>
      <c r="L29" s="365"/>
      <c r="M29" s="366"/>
    </row>
    <row r="30" spans="1:13" s="194" customFormat="1" ht="11.25" customHeight="1" x14ac:dyDescent="0.2">
      <c r="A30" s="195" t="s">
        <v>466</v>
      </c>
      <c r="B30" s="376" t="s">
        <v>1296</v>
      </c>
      <c r="C30" s="377"/>
      <c r="D30" s="378"/>
      <c r="E30" s="379"/>
      <c r="F30" s="380"/>
      <c r="G30" s="380"/>
      <c r="H30" s="380"/>
      <c r="I30" s="380"/>
      <c r="J30" s="380"/>
      <c r="K30" s="376"/>
      <c r="L30" s="377"/>
      <c r="M30" s="378"/>
    </row>
    <row r="31" spans="1:13" s="197" customFormat="1" ht="11.25" customHeight="1" x14ac:dyDescent="0.15">
      <c r="A31" s="195" t="s">
        <v>713</v>
      </c>
      <c r="B31" s="381" t="s">
        <v>844</v>
      </c>
      <c r="C31" s="377"/>
      <c r="D31" s="377"/>
      <c r="E31" s="377"/>
      <c r="F31" s="377"/>
      <c r="G31" s="377"/>
      <c r="H31" s="377"/>
      <c r="I31" s="196" t="s">
        <v>715</v>
      </c>
      <c r="J31" s="381" t="s">
        <v>1297</v>
      </c>
      <c r="K31" s="382"/>
      <c r="L31" s="382"/>
      <c r="M31" s="383"/>
    </row>
    <row r="32" spans="1:13" s="201" customFormat="1" ht="11.25" customHeight="1" x14ac:dyDescent="0.2">
      <c r="A32" s="195" t="s">
        <v>1187</v>
      </c>
      <c r="B32" s="199" t="s">
        <v>721</v>
      </c>
      <c r="C32" s="199"/>
      <c r="D32" s="199"/>
      <c r="E32" s="199"/>
      <c r="F32" s="199"/>
      <c r="G32" s="198"/>
      <c r="H32" s="199"/>
      <c r="I32" s="198"/>
      <c r="J32" s="198"/>
      <c r="K32" s="200"/>
      <c r="L32" s="198"/>
      <c r="M32" s="198"/>
    </row>
    <row r="33" spans="1:13" s="201" customFormat="1" ht="11.25" customHeight="1" x14ac:dyDescent="0.2">
      <c r="A33" s="261">
        <v>45</v>
      </c>
      <c r="B33" s="161">
        <v>720</v>
      </c>
      <c r="C33" s="161"/>
      <c r="D33" s="161"/>
      <c r="E33" s="161"/>
      <c r="F33" s="161"/>
      <c r="G33" s="202"/>
      <c r="H33" s="203"/>
      <c r="I33" s="202"/>
      <c r="J33" s="202"/>
      <c r="K33" s="205"/>
      <c r="L33" s="202"/>
      <c r="M33" s="202"/>
    </row>
    <row r="34" spans="1:13" s="201" customFormat="1" ht="11.25" customHeight="1" x14ac:dyDescent="0.2">
      <c r="A34" s="261">
        <v>75</v>
      </c>
      <c r="B34" s="161">
        <v>800</v>
      </c>
      <c r="C34" s="161"/>
      <c r="D34" s="161"/>
      <c r="E34" s="161"/>
      <c r="F34" s="161"/>
      <c r="G34" s="202"/>
      <c r="H34" s="203"/>
      <c r="I34" s="202"/>
      <c r="J34" s="202"/>
      <c r="K34" s="205"/>
      <c r="L34" s="202"/>
      <c r="M34" s="202"/>
    </row>
    <row r="35" spans="1:13" s="201" customFormat="1" ht="11.25" customHeight="1" x14ac:dyDescent="0.2">
      <c r="A35" s="261">
        <v>90</v>
      </c>
      <c r="B35" s="161">
        <v>800</v>
      </c>
      <c r="C35" s="161"/>
      <c r="D35" s="161"/>
      <c r="E35" s="161"/>
      <c r="F35" s="161"/>
      <c r="G35" s="202"/>
      <c r="H35" s="203"/>
      <c r="I35" s="202"/>
      <c r="J35" s="202"/>
      <c r="K35" s="205"/>
      <c r="L35" s="202"/>
      <c r="M35" s="202"/>
    </row>
    <row r="36" spans="1:13" s="201" customFormat="1" ht="11.25" customHeight="1" x14ac:dyDescent="0.2">
      <c r="A36" s="261">
        <v>150</v>
      </c>
      <c r="B36" s="161">
        <v>950</v>
      </c>
      <c r="C36" s="161"/>
      <c r="D36" s="161"/>
      <c r="E36" s="161"/>
      <c r="F36" s="161"/>
      <c r="G36" s="202"/>
      <c r="H36" s="203"/>
      <c r="I36" s="202"/>
      <c r="J36" s="202"/>
      <c r="K36" s="205"/>
      <c r="L36" s="202"/>
      <c r="M36" s="202"/>
    </row>
    <row r="37" spans="1:13" s="201" customFormat="1" ht="11.25" customHeight="1" x14ac:dyDescent="0.2">
      <c r="A37" s="261">
        <v>180</v>
      </c>
      <c r="B37" s="161">
        <v>1250</v>
      </c>
      <c r="C37" s="161"/>
      <c r="D37" s="161"/>
      <c r="E37" s="161"/>
      <c r="F37" s="161"/>
      <c r="G37" s="202"/>
      <c r="H37" s="203"/>
      <c r="I37" s="202"/>
      <c r="J37" s="202"/>
      <c r="K37" s="205"/>
      <c r="L37" s="202"/>
      <c r="M37" s="202"/>
    </row>
    <row r="38" spans="1:13" s="201" customFormat="1" ht="11.25" customHeight="1" x14ac:dyDescent="0.2">
      <c r="A38" s="261">
        <v>225</v>
      </c>
      <c r="B38" s="161">
        <v>1550</v>
      </c>
      <c r="C38" s="161"/>
      <c r="D38" s="161"/>
      <c r="E38" s="161"/>
      <c r="F38" s="161"/>
      <c r="G38" s="202"/>
      <c r="H38" s="203"/>
      <c r="I38" s="202"/>
      <c r="J38" s="202"/>
      <c r="K38" s="205"/>
      <c r="L38" s="202"/>
      <c r="M38" s="202"/>
    </row>
    <row r="39" spans="1:13" s="201" customFormat="1" ht="11.25" customHeight="1" x14ac:dyDescent="0.2">
      <c r="A39" s="262"/>
      <c r="B39" s="161"/>
      <c r="C39" s="161"/>
      <c r="D39" s="161"/>
      <c r="E39" s="161"/>
      <c r="F39" s="161"/>
      <c r="G39" s="202"/>
      <c r="H39" s="203"/>
      <c r="I39" s="202"/>
      <c r="J39" s="202"/>
      <c r="K39" s="205"/>
      <c r="L39" s="202"/>
      <c r="M39" s="202"/>
    </row>
    <row r="40" spans="1:13" s="201" customFormat="1" ht="11.25" customHeight="1" x14ac:dyDescent="0.2">
      <c r="A40" s="261"/>
      <c r="B40" s="161"/>
      <c r="C40" s="161"/>
      <c r="D40" s="161"/>
      <c r="E40" s="161"/>
      <c r="F40" s="161"/>
      <c r="G40" s="202"/>
      <c r="H40" s="202"/>
      <c r="I40" s="202"/>
      <c r="J40" s="202"/>
      <c r="K40" s="205"/>
      <c r="L40" s="202"/>
      <c r="M40" s="202"/>
    </row>
    <row r="41" spans="1:13" s="201" customFormat="1" ht="11.25" hidden="1" customHeight="1" x14ac:dyDescent="0.2">
      <c r="A41" s="103"/>
      <c r="B41" s="161"/>
      <c r="C41" s="161"/>
      <c r="D41" s="161"/>
      <c r="E41" s="161"/>
      <c r="F41" s="161"/>
      <c r="G41" s="202"/>
      <c r="H41" s="202"/>
      <c r="I41" s="202"/>
      <c r="J41" s="202"/>
      <c r="K41" s="205"/>
      <c r="L41" s="202"/>
      <c r="M41" s="202"/>
    </row>
    <row r="42" spans="1:13" s="197" customFormat="1" hidden="1" x14ac:dyDescent="0.15">
      <c r="A42" s="103"/>
      <c r="B42" s="161"/>
      <c r="C42" s="161"/>
      <c r="D42" s="161"/>
      <c r="E42" s="161"/>
      <c r="F42" s="161"/>
      <c r="G42" s="202"/>
      <c r="H42" s="202"/>
      <c r="I42" s="202"/>
      <c r="J42" s="202"/>
      <c r="K42" s="205"/>
      <c r="L42" s="202"/>
      <c r="M42" s="202"/>
    </row>
    <row r="43" spans="1:13" s="197" customFormat="1" hidden="1" x14ac:dyDescent="0.15">
      <c r="A43" s="103"/>
      <c r="B43" s="161"/>
      <c r="C43" s="161"/>
      <c r="D43" s="161"/>
      <c r="E43" s="161"/>
      <c r="F43" s="161"/>
      <c r="G43" s="202"/>
      <c r="H43" s="202"/>
      <c r="I43" s="202"/>
      <c r="J43" s="202"/>
      <c r="K43" s="205"/>
      <c r="L43" s="202"/>
      <c r="M43" s="202"/>
    </row>
    <row r="44" spans="1:13" s="197" customFormat="1" hidden="1" x14ac:dyDescent="0.15">
      <c r="A44" s="103"/>
      <c r="B44" s="161"/>
      <c r="C44" s="161"/>
      <c r="D44" s="161"/>
      <c r="E44" s="161"/>
      <c r="F44" s="161"/>
      <c r="G44" s="202"/>
      <c r="H44" s="202"/>
      <c r="I44" s="202"/>
      <c r="J44" s="202"/>
      <c r="K44" s="205"/>
      <c r="L44" s="202"/>
      <c r="M44" s="202"/>
    </row>
    <row r="45" spans="1:13" s="197" customFormat="1" hidden="1" x14ac:dyDescent="0.15">
      <c r="A45" s="103"/>
      <c r="B45" s="161"/>
      <c r="C45" s="161"/>
      <c r="D45" s="161"/>
      <c r="E45" s="161"/>
      <c r="F45" s="161"/>
      <c r="G45" s="202"/>
      <c r="H45" s="202"/>
      <c r="I45" s="202"/>
      <c r="J45" s="202"/>
      <c r="K45" s="205"/>
      <c r="L45" s="202"/>
      <c r="M45" s="202"/>
    </row>
    <row r="46" spans="1:13" s="197" customFormat="1" hidden="1" x14ac:dyDescent="0.15">
      <c r="A46" s="103"/>
      <c r="B46" s="161"/>
      <c r="C46" s="161"/>
      <c r="D46" s="161"/>
      <c r="E46" s="161"/>
      <c r="F46" s="161"/>
      <c r="G46" s="202"/>
      <c r="H46" s="202"/>
      <c r="I46" s="202"/>
      <c r="J46" s="202"/>
      <c r="K46" s="205"/>
      <c r="L46" s="202"/>
      <c r="M46" s="202"/>
    </row>
    <row r="47" spans="1:13" s="201" customFormat="1" ht="11.25" hidden="1" customHeight="1" x14ac:dyDescent="0.2">
      <c r="A47" s="103"/>
      <c r="B47" s="161"/>
      <c r="C47" s="161"/>
      <c r="D47" s="161"/>
      <c r="E47" s="161"/>
      <c r="F47" s="161"/>
      <c r="G47" s="202"/>
      <c r="H47" s="202"/>
      <c r="I47" s="202"/>
      <c r="J47" s="202"/>
      <c r="K47" s="205"/>
      <c r="L47" s="202"/>
      <c r="M47" s="202"/>
    </row>
    <row r="48" spans="1:13" s="197" customFormat="1" ht="11.25" customHeight="1" x14ac:dyDescent="0.15">
      <c r="A48" s="195" t="s">
        <v>729</v>
      </c>
      <c r="B48" s="384" t="s">
        <v>1301</v>
      </c>
      <c r="C48" s="372"/>
      <c r="D48" s="372"/>
      <c r="E48" s="372"/>
      <c r="F48" s="372"/>
      <c r="G48" s="372"/>
      <c r="H48" s="372"/>
      <c r="I48" s="372"/>
      <c r="J48" s="372"/>
      <c r="K48" s="372"/>
      <c r="L48" s="372"/>
      <c r="M48" s="373"/>
    </row>
    <row r="49" spans="1:13" s="197" customFormat="1" ht="11.25" customHeight="1" x14ac:dyDescent="0.15">
      <c r="A49" s="195" t="s">
        <v>730</v>
      </c>
      <c r="B49" s="384" t="s">
        <v>1302</v>
      </c>
      <c r="C49" s="372"/>
      <c r="D49" s="372"/>
      <c r="E49" s="372"/>
      <c r="F49" s="372"/>
      <c r="G49" s="372"/>
      <c r="H49" s="372"/>
      <c r="I49" s="372"/>
      <c r="J49" s="372"/>
      <c r="K49" s="372"/>
      <c r="L49" s="372"/>
      <c r="M49" s="373"/>
    </row>
    <row r="50" spans="1:13" s="197" customFormat="1" ht="11.25" customHeight="1" x14ac:dyDescent="0.15">
      <c r="A50" s="195" t="s">
        <v>731</v>
      </c>
      <c r="B50" s="384"/>
      <c r="C50" s="372"/>
      <c r="D50" s="372"/>
      <c r="E50" s="372"/>
      <c r="F50" s="372"/>
      <c r="G50" s="372"/>
      <c r="H50" s="372"/>
      <c r="I50" s="372"/>
      <c r="J50" s="372"/>
      <c r="K50" s="372"/>
      <c r="L50" s="372"/>
      <c r="M50" s="373"/>
    </row>
    <row r="51" spans="1:13" s="197" customFormat="1" x14ac:dyDescent="0.15"/>
    <row r="52" spans="1:13" x14ac:dyDescent="0.15">
      <c r="B52" s="189"/>
      <c r="C52" s="189"/>
      <c r="D52" s="190"/>
      <c r="E52" s="189"/>
      <c r="F52" s="189"/>
      <c r="G52" s="191"/>
      <c r="H52" s="189"/>
      <c r="I52" s="189"/>
      <c r="J52" s="191"/>
    </row>
    <row r="53" spans="1:13" s="194" customFormat="1" ht="11.25" customHeight="1" x14ac:dyDescent="0.2">
      <c r="A53" s="192" t="s">
        <v>18</v>
      </c>
      <c r="B53" s="193" t="s">
        <v>708</v>
      </c>
      <c r="C53" s="385">
        <v>4020203002</v>
      </c>
      <c r="D53" s="386"/>
      <c r="E53" s="192" t="s">
        <v>709</v>
      </c>
      <c r="F53" s="359" t="s">
        <v>1304</v>
      </c>
      <c r="G53" s="360"/>
      <c r="H53" s="361"/>
      <c r="I53" s="192" t="s">
        <v>711</v>
      </c>
      <c r="J53" s="387" t="s">
        <v>1305</v>
      </c>
      <c r="K53" s="388"/>
      <c r="L53" s="388"/>
      <c r="M53" s="389"/>
    </row>
    <row r="54" spans="1:13" s="100" customFormat="1" ht="11.25" customHeight="1" x14ac:dyDescent="0.2">
      <c r="A54" s="98" t="s">
        <v>712</v>
      </c>
      <c r="B54" s="99"/>
      <c r="C54" s="357"/>
      <c r="D54" s="358"/>
      <c r="E54" s="367"/>
      <c r="F54" s="368"/>
      <c r="G54" s="368"/>
      <c r="H54" s="98" t="s">
        <v>712</v>
      </c>
      <c r="I54" s="99"/>
      <c r="J54" s="357"/>
      <c r="K54" s="358"/>
      <c r="L54" s="365"/>
      <c r="M54" s="366"/>
    </row>
    <row r="55" spans="1:13" s="194" customFormat="1" ht="11.25" customHeight="1" x14ac:dyDescent="0.2">
      <c r="A55" s="195" t="s">
        <v>466</v>
      </c>
      <c r="B55" s="376" t="s">
        <v>1216</v>
      </c>
      <c r="C55" s="377"/>
      <c r="D55" s="378"/>
      <c r="E55" s="379" t="s">
        <v>1306</v>
      </c>
      <c r="F55" s="380"/>
      <c r="G55" s="380"/>
      <c r="H55" s="380"/>
      <c r="I55" s="380"/>
      <c r="J55" s="380"/>
      <c r="K55" s="376"/>
      <c r="L55" s="377"/>
      <c r="M55" s="378"/>
    </row>
    <row r="56" spans="1:13" s="197" customFormat="1" ht="11.25" customHeight="1" x14ac:dyDescent="0.15">
      <c r="A56" s="195" t="s">
        <v>713</v>
      </c>
      <c r="B56" s="381" t="s">
        <v>714</v>
      </c>
      <c r="C56" s="377"/>
      <c r="D56" s="377"/>
      <c r="E56" s="377"/>
      <c r="F56" s="377"/>
      <c r="G56" s="377"/>
      <c r="H56" s="377"/>
      <c r="I56" s="196" t="s">
        <v>715</v>
      </c>
      <c r="J56" s="381" t="s">
        <v>737</v>
      </c>
      <c r="K56" s="382"/>
      <c r="L56" s="382"/>
      <c r="M56" s="383"/>
    </row>
    <row r="57" spans="1:13" s="201" customFormat="1" ht="11.25" customHeight="1" x14ac:dyDescent="0.2">
      <c r="A57" s="195" t="s">
        <v>1187</v>
      </c>
      <c r="B57" s="198" t="s">
        <v>961</v>
      </c>
      <c r="C57" s="198" t="s">
        <v>962</v>
      </c>
      <c r="D57" s="198" t="s">
        <v>963</v>
      </c>
      <c r="E57" s="199" t="s">
        <v>721</v>
      </c>
      <c r="F57" s="199"/>
      <c r="G57" s="198"/>
      <c r="H57" s="199"/>
      <c r="I57" s="198"/>
      <c r="J57" s="198"/>
      <c r="K57" s="200"/>
      <c r="L57" s="198"/>
      <c r="M57" s="198"/>
    </row>
    <row r="58" spans="1:13" s="201" customFormat="1" ht="11.25" customHeight="1" x14ac:dyDescent="0.2">
      <c r="A58" s="214" t="s">
        <v>1307</v>
      </c>
      <c r="B58" s="239">
        <v>800</v>
      </c>
      <c r="C58" s="239">
        <v>766</v>
      </c>
      <c r="D58" s="239">
        <v>1700</v>
      </c>
      <c r="E58" s="161">
        <v>450</v>
      </c>
      <c r="F58" s="161"/>
      <c r="G58" s="202"/>
      <c r="H58" s="203"/>
      <c r="I58" s="202"/>
      <c r="J58" s="202"/>
      <c r="K58" s="205"/>
      <c r="L58" s="202"/>
      <c r="M58" s="202"/>
    </row>
    <row r="59" spans="1:13" s="201" customFormat="1" ht="11.25" customHeight="1" x14ac:dyDescent="0.2">
      <c r="A59" s="214" t="s">
        <v>1308</v>
      </c>
      <c r="B59" s="239">
        <f>800+466</f>
        <v>1266</v>
      </c>
      <c r="C59" s="239">
        <v>766</v>
      </c>
      <c r="D59" s="239">
        <v>1700</v>
      </c>
      <c r="E59" s="161">
        <f>360+735</f>
        <v>1095</v>
      </c>
      <c r="F59" s="161"/>
      <c r="G59" s="202"/>
      <c r="H59" s="203"/>
      <c r="I59" s="202"/>
      <c r="J59" s="202"/>
      <c r="K59" s="205"/>
      <c r="L59" s="202"/>
      <c r="M59" s="202"/>
    </row>
    <row r="60" spans="1:13" s="201" customFormat="1" ht="11.25" customHeight="1" x14ac:dyDescent="0.2">
      <c r="A60" s="214" t="s">
        <v>1309</v>
      </c>
      <c r="B60" s="239">
        <f>800+460</f>
        <v>1260</v>
      </c>
      <c r="C60" s="239">
        <v>766</v>
      </c>
      <c r="D60" s="239">
        <v>1700</v>
      </c>
      <c r="E60" s="161">
        <f>360+735</f>
        <v>1095</v>
      </c>
      <c r="F60" s="161"/>
      <c r="G60" s="202"/>
      <c r="H60" s="203"/>
      <c r="I60" s="202"/>
      <c r="J60" s="202"/>
      <c r="K60" s="205"/>
      <c r="L60" s="202"/>
      <c r="M60" s="202"/>
    </row>
    <row r="61" spans="1:13" s="201" customFormat="1" ht="11.25" customHeight="1" x14ac:dyDescent="0.2">
      <c r="A61" s="214" t="s">
        <v>1310</v>
      </c>
      <c r="B61" s="239">
        <f>800+920</f>
        <v>1720</v>
      </c>
      <c r="C61" s="239">
        <v>766</v>
      </c>
      <c r="D61" s="239">
        <v>1700</v>
      </c>
      <c r="E61" s="161">
        <f>400+1325</f>
        <v>1725</v>
      </c>
      <c r="F61" s="161"/>
      <c r="G61" s="202"/>
      <c r="H61" s="203"/>
      <c r="I61" s="202"/>
      <c r="J61" s="202"/>
      <c r="K61" s="205"/>
      <c r="L61" s="202"/>
      <c r="M61" s="202"/>
    </row>
    <row r="62" spans="1:13" s="201" customFormat="1" ht="11.25" customHeight="1" x14ac:dyDescent="0.2">
      <c r="A62" s="214" t="s">
        <v>1311</v>
      </c>
      <c r="B62" s="239">
        <f>800+1380</f>
        <v>2180</v>
      </c>
      <c r="C62" s="239">
        <v>766</v>
      </c>
      <c r="D62" s="239">
        <v>1700</v>
      </c>
      <c r="E62" s="161">
        <f>650+2400</f>
        <v>3050</v>
      </c>
      <c r="F62" s="161"/>
      <c r="G62" s="202"/>
      <c r="H62" s="203"/>
      <c r="I62" s="202"/>
      <c r="J62" s="202"/>
      <c r="K62" s="205"/>
      <c r="L62" s="202"/>
      <c r="M62" s="202"/>
    </row>
    <row r="63" spans="1:13" s="201" customFormat="1" ht="11.25" customHeight="1" x14ac:dyDescent="0.2">
      <c r="A63" s="214" t="s">
        <v>1312</v>
      </c>
      <c r="B63" s="239">
        <f t="shared" ref="B63" si="0">1200+2760</f>
        <v>3960</v>
      </c>
      <c r="C63" s="239">
        <v>916</v>
      </c>
      <c r="D63" s="239">
        <v>1900</v>
      </c>
      <c r="E63" s="161">
        <f t="shared" ref="E63" si="1">1150+4800</f>
        <v>5950</v>
      </c>
      <c r="F63" s="161"/>
      <c r="G63" s="202"/>
      <c r="H63" s="203"/>
      <c r="I63" s="202"/>
      <c r="J63" s="202"/>
      <c r="K63" s="205"/>
      <c r="L63" s="202"/>
      <c r="M63" s="202"/>
    </row>
    <row r="64" spans="1:13" s="201" customFormat="1" ht="11.25" customHeight="1" x14ac:dyDescent="0.2">
      <c r="A64" s="214" t="s">
        <v>1313</v>
      </c>
      <c r="B64" s="239">
        <f>1400+2440</f>
        <v>3840</v>
      </c>
      <c r="C64" s="239">
        <v>1016</v>
      </c>
      <c r="D64" s="239">
        <v>1900</v>
      </c>
      <c r="E64" s="161">
        <f>2300+7600</f>
        <v>9900</v>
      </c>
      <c r="F64" s="161"/>
      <c r="G64" s="202"/>
      <c r="H64" s="203"/>
      <c r="I64" s="202"/>
      <c r="J64" s="202"/>
      <c r="K64" s="205"/>
      <c r="L64" s="202"/>
      <c r="M64" s="202"/>
    </row>
    <row r="65" spans="1:13" s="201" customFormat="1" ht="11.25" customHeight="1" x14ac:dyDescent="0.2">
      <c r="A65" s="214" t="s">
        <v>1314</v>
      </c>
      <c r="B65" s="239">
        <f>2900+3680</f>
        <v>6580</v>
      </c>
      <c r="C65" s="239">
        <v>1016</v>
      </c>
      <c r="D65" s="239">
        <v>1900</v>
      </c>
      <c r="E65" s="161">
        <f>4200+12100</f>
        <v>16300</v>
      </c>
      <c r="F65" s="161"/>
      <c r="G65" s="202"/>
      <c r="H65" s="203"/>
      <c r="I65" s="202"/>
      <c r="J65" s="202"/>
      <c r="K65" s="205"/>
      <c r="L65" s="202"/>
      <c r="M65" s="202"/>
    </row>
    <row r="66" spans="1:13" s="201" customFormat="1" ht="11.25" customHeight="1" x14ac:dyDescent="0.2">
      <c r="A66" s="214" t="s">
        <v>1315</v>
      </c>
      <c r="B66" s="159">
        <v>800</v>
      </c>
      <c r="C66" s="159">
        <v>766</v>
      </c>
      <c r="D66" s="159">
        <v>1700</v>
      </c>
      <c r="E66" s="161">
        <v>450</v>
      </c>
      <c r="F66" s="161"/>
      <c r="G66" s="202"/>
      <c r="H66" s="203"/>
      <c r="I66" s="202"/>
      <c r="J66" s="202"/>
      <c r="K66" s="205"/>
      <c r="L66" s="202"/>
      <c r="M66" s="202"/>
    </row>
    <row r="67" spans="1:13" s="201" customFormat="1" ht="11.25" customHeight="1" x14ac:dyDescent="0.2">
      <c r="A67" s="214" t="s">
        <v>1316</v>
      </c>
      <c r="B67" s="159">
        <v>800</v>
      </c>
      <c r="C67" s="159">
        <v>766</v>
      </c>
      <c r="D67" s="159">
        <v>1700</v>
      </c>
      <c r="E67" s="161">
        <v>500</v>
      </c>
      <c r="F67" s="161"/>
      <c r="G67" s="202"/>
      <c r="H67" s="203"/>
      <c r="I67" s="202"/>
      <c r="J67" s="202"/>
      <c r="K67" s="205"/>
      <c r="L67" s="202"/>
      <c r="M67" s="202"/>
    </row>
    <row r="68" spans="1:13" s="201" customFormat="1" ht="11.25" customHeight="1" x14ac:dyDescent="0.2">
      <c r="A68" s="214" t="s">
        <v>1317</v>
      </c>
      <c r="B68" s="159">
        <v>1000</v>
      </c>
      <c r="C68" s="159">
        <v>766</v>
      </c>
      <c r="D68" s="159">
        <v>1700</v>
      </c>
      <c r="E68" s="161">
        <v>600</v>
      </c>
      <c r="F68" s="161"/>
      <c r="G68" s="202"/>
      <c r="H68" s="203"/>
      <c r="I68" s="202"/>
      <c r="J68" s="202"/>
      <c r="K68" s="205"/>
      <c r="L68" s="202"/>
      <c r="M68" s="202"/>
    </row>
    <row r="69" spans="1:13" s="201" customFormat="1" ht="11.25" customHeight="1" x14ac:dyDescent="0.2">
      <c r="A69" s="214" t="s">
        <v>1318</v>
      </c>
      <c r="B69" s="159">
        <v>800</v>
      </c>
      <c r="C69" s="159">
        <v>766</v>
      </c>
      <c r="D69" s="159">
        <v>1900</v>
      </c>
      <c r="E69" s="161">
        <v>300</v>
      </c>
      <c r="F69" s="161"/>
      <c r="G69" s="202"/>
      <c r="H69" s="203"/>
      <c r="I69" s="202"/>
      <c r="J69" s="202"/>
      <c r="K69" s="205"/>
      <c r="L69" s="202"/>
      <c r="M69" s="202"/>
    </row>
    <row r="70" spans="1:13" s="201" customFormat="1" ht="11.25" customHeight="1" x14ac:dyDescent="0.2">
      <c r="A70" s="214" t="s">
        <v>1319</v>
      </c>
      <c r="B70" s="159">
        <v>800</v>
      </c>
      <c r="C70" s="159">
        <v>916</v>
      </c>
      <c r="D70" s="159">
        <v>1900</v>
      </c>
      <c r="E70" s="161">
        <v>400</v>
      </c>
      <c r="F70" s="161"/>
      <c r="G70" s="202"/>
      <c r="H70" s="203"/>
      <c r="I70" s="202"/>
      <c r="J70" s="202"/>
      <c r="K70" s="205"/>
      <c r="L70" s="202"/>
      <c r="M70" s="202"/>
    </row>
    <row r="71" spans="1:13" s="201" customFormat="1" ht="11.25" customHeight="1" x14ac:dyDescent="0.2">
      <c r="A71" s="214" t="s">
        <v>1320</v>
      </c>
      <c r="B71" s="159">
        <v>800</v>
      </c>
      <c r="C71" s="159">
        <v>1016</v>
      </c>
      <c r="D71" s="159">
        <v>1900</v>
      </c>
      <c r="E71" s="161">
        <v>600</v>
      </c>
      <c r="F71" s="161"/>
      <c r="G71" s="202"/>
      <c r="H71" s="203"/>
      <c r="I71" s="202"/>
      <c r="J71" s="202"/>
      <c r="K71" s="205"/>
      <c r="L71" s="202"/>
      <c r="M71" s="202"/>
    </row>
    <row r="72" spans="1:13" s="201" customFormat="1" ht="11.25" customHeight="1" x14ac:dyDescent="0.2">
      <c r="A72" s="214" t="s">
        <v>1321</v>
      </c>
      <c r="B72" s="159">
        <v>100</v>
      </c>
      <c r="C72" s="159">
        <v>1016</v>
      </c>
      <c r="D72" s="159">
        <v>1900</v>
      </c>
      <c r="E72" s="161">
        <v>800</v>
      </c>
      <c r="F72" s="161"/>
      <c r="G72" s="202"/>
      <c r="H72" s="203"/>
      <c r="I72" s="202"/>
      <c r="J72" s="202"/>
      <c r="K72" s="205"/>
      <c r="L72" s="202"/>
      <c r="M72" s="202"/>
    </row>
    <row r="73" spans="1:13" s="201" customFormat="1" ht="11.25" customHeight="1" x14ac:dyDescent="0.2">
      <c r="A73" s="262"/>
      <c r="B73" s="161"/>
      <c r="C73" s="161"/>
      <c r="D73" s="161"/>
      <c r="E73" s="161"/>
      <c r="F73" s="161"/>
      <c r="G73" s="202"/>
      <c r="H73" s="203"/>
      <c r="I73" s="202"/>
      <c r="J73" s="202"/>
      <c r="K73" s="205"/>
      <c r="L73" s="202"/>
      <c r="M73" s="202"/>
    </row>
    <row r="74" spans="1:13" s="201" customFormat="1" ht="11.25" hidden="1" customHeight="1" x14ac:dyDescent="0.2">
      <c r="A74" s="261"/>
      <c r="B74" s="161"/>
      <c r="C74" s="161"/>
      <c r="D74" s="161"/>
      <c r="E74" s="161"/>
      <c r="F74" s="161"/>
      <c r="G74" s="202"/>
      <c r="H74" s="202"/>
      <c r="I74" s="202"/>
      <c r="J74" s="202"/>
      <c r="K74" s="205"/>
      <c r="L74" s="202"/>
      <c r="M74" s="202"/>
    </row>
    <row r="75" spans="1:13" s="201" customFormat="1" ht="11.25" hidden="1" customHeight="1" x14ac:dyDescent="0.2">
      <c r="A75" s="103"/>
      <c r="B75" s="161"/>
      <c r="C75" s="161"/>
      <c r="D75" s="161"/>
      <c r="E75" s="161"/>
      <c r="F75" s="161"/>
      <c r="G75" s="202"/>
      <c r="H75" s="202"/>
      <c r="I75" s="202"/>
      <c r="J75" s="202"/>
      <c r="K75" s="205"/>
      <c r="L75" s="202"/>
      <c r="M75" s="202"/>
    </row>
    <row r="76" spans="1:13" s="197" customFormat="1" hidden="1" x14ac:dyDescent="0.15">
      <c r="A76" s="103"/>
      <c r="B76" s="161"/>
      <c r="C76" s="161"/>
      <c r="D76" s="161"/>
      <c r="E76" s="161"/>
      <c r="F76" s="161"/>
      <c r="G76" s="202"/>
      <c r="H76" s="202"/>
      <c r="I76" s="202"/>
      <c r="J76" s="202"/>
      <c r="K76" s="205"/>
      <c r="L76" s="202"/>
      <c r="M76" s="202"/>
    </row>
    <row r="77" spans="1:13" s="197" customFormat="1" hidden="1" x14ac:dyDescent="0.15">
      <c r="A77" s="103"/>
      <c r="B77" s="161"/>
      <c r="C77" s="161"/>
      <c r="D77" s="161"/>
      <c r="E77" s="161"/>
      <c r="F77" s="161"/>
      <c r="G77" s="202"/>
      <c r="H77" s="202"/>
      <c r="I77" s="202"/>
      <c r="J77" s="202"/>
      <c r="K77" s="205"/>
      <c r="L77" s="202"/>
      <c r="M77" s="202"/>
    </row>
    <row r="78" spans="1:13" s="197" customFormat="1" hidden="1" x14ac:dyDescent="0.15">
      <c r="A78" s="103"/>
      <c r="B78" s="161"/>
      <c r="C78" s="161"/>
      <c r="D78" s="161"/>
      <c r="E78" s="161"/>
      <c r="F78" s="161"/>
      <c r="G78" s="202"/>
      <c r="H78" s="202"/>
      <c r="I78" s="202"/>
      <c r="J78" s="202"/>
      <c r="K78" s="205"/>
      <c r="L78" s="202"/>
      <c r="M78" s="202"/>
    </row>
    <row r="79" spans="1:13" s="197" customFormat="1" hidden="1" x14ac:dyDescent="0.15">
      <c r="A79" s="103"/>
      <c r="B79" s="161"/>
      <c r="C79" s="161"/>
      <c r="D79" s="161"/>
      <c r="E79" s="161"/>
      <c r="F79" s="161"/>
      <c r="G79" s="202"/>
      <c r="H79" s="202"/>
      <c r="I79" s="202"/>
      <c r="J79" s="202"/>
      <c r="K79" s="205"/>
      <c r="L79" s="202"/>
      <c r="M79" s="202"/>
    </row>
    <row r="80" spans="1:13" s="197" customFormat="1" hidden="1" x14ac:dyDescent="0.15">
      <c r="A80" s="103"/>
      <c r="B80" s="161"/>
      <c r="C80" s="161"/>
      <c r="D80" s="161"/>
      <c r="E80" s="161"/>
      <c r="F80" s="161"/>
      <c r="G80" s="202"/>
      <c r="H80" s="202"/>
      <c r="I80" s="202"/>
      <c r="J80" s="202"/>
      <c r="K80" s="205"/>
      <c r="L80" s="202"/>
      <c r="M80" s="202"/>
    </row>
    <row r="81" spans="1:13" s="201" customFormat="1" ht="11.25" hidden="1" customHeight="1" x14ac:dyDescent="0.2">
      <c r="A81" s="103"/>
      <c r="B81" s="161"/>
      <c r="C81" s="161"/>
      <c r="D81" s="161"/>
      <c r="E81" s="161"/>
      <c r="F81" s="161"/>
      <c r="G81" s="202"/>
      <c r="H81" s="202"/>
      <c r="I81" s="202"/>
      <c r="J81" s="202"/>
      <c r="K81" s="205"/>
      <c r="L81" s="202"/>
      <c r="M81" s="202"/>
    </row>
    <row r="82" spans="1:13" s="197" customFormat="1" ht="11.25" customHeight="1" x14ac:dyDescent="0.15">
      <c r="A82" s="195" t="s">
        <v>729</v>
      </c>
      <c r="B82" s="384" t="s">
        <v>1322</v>
      </c>
      <c r="C82" s="372"/>
      <c r="D82" s="372"/>
      <c r="E82" s="372"/>
      <c r="F82" s="372"/>
      <c r="G82" s="372"/>
      <c r="H82" s="372"/>
      <c r="I82" s="372"/>
      <c r="J82" s="372"/>
      <c r="K82" s="372"/>
      <c r="L82" s="372"/>
      <c r="M82" s="373"/>
    </row>
    <row r="83" spans="1:13" s="197" customFormat="1" ht="11.25" customHeight="1" x14ac:dyDescent="0.15">
      <c r="A83" s="195" t="s">
        <v>730</v>
      </c>
      <c r="B83" s="384" t="s">
        <v>1323</v>
      </c>
      <c r="C83" s="372"/>
      <c r="D83" s="372"/>
      <c r="E83" s="372"/>
      <c r="F83" s="372"/>
      <c r="G83" s="372"/>
      <c r="H83" s="372"/>
      <c r="I83" s="372"/>
      <c r="J83" s="372"/>
      <c r="K83" s="372"/>
      <c r="L83" s="372"/>
      <c r="M83" s="373"/>
    </row>
    <row r="84" spans="1:13" s="197" customFormat="1" ht="11.25" customHeight="1" x14ac:dyDescent="0.15">
      <c r="A84" s="195" t="s">
        <v>731</v>
      </c>
      <c r="B84" s="384" t="s">
        <v>1324</v>
      </c>
      <c r="C84" s="372"/>
      <c r="D84" s="372"/>
      <c r="E84" s="372"/>
      <c r="F84" s="372"/>
      <c r="G84" s="372"/>
      <c r="H84" s="372"/>
      <c r="I84" s="372"/>
      <c r="J84" s="372"/>
      <c r="K84" s="372"/>
      <c r="L84" s="372"/>
      <c r="M84" s="373"/>
    </row>
    <row r="85" spans="1:13" s="197" customFormat="1" x14ac:dyDescent="0.15"/>
    <row r="86" spans="1:13" x14ac:dyDescent="0.15">
      <c r="B86" s="189"/>
      <c r="C86" s="189"/>
      <c r="D86" s="190"/>
      <c r="E86" s="189"/>
      <c r="F86" s="189"/>
      <c r="G86" s="191"/>
      <c r="H86" s="189"/>
      <c r="I86" s="189"/>
      <c r="J86" s="191"/>
    </row>
    <row r="87" spans="1:13" s="194" customFormat="1" ht="11.25" customHeight="1" x14ac:dyDescent="0.2">
      <c r="A87" s="192" t="s">
        <v>18</v>
      </c>
      <c r="B87" s="193" t="s">
        <v>708</v>
      </c>
      <c r="C87" s="385">
        <v>4020203002</v>
      </c>
      <c r="D87" s="386"/>
      <c r="E87" s="192" t="s">
        <v>709</v>
      </c>
      <c r="F87" s="359" t="s">
        <v>1304</v>
      </c>
      <c r="G87" s="360"/>
      <c r="H87" s="361"/>
      <c r="I87" s="192" t="s">
        <v>711</v>
      </c>
      <c r="J87" s="387" t="s">
        <v>1303</v>
      </c>
      <c r="K87" s="388"/>
      <c r="L87" s="388"/>
      <c r="M87" s="389"/>
    </row>
    <row r="88" spans="1:13" s="100" customFormat="1" ht="11.25" customHeight="1" x14ac:dyDescent="0.2">
      <c r="A88" s="98" t="s">
        <v>712</v>
      </c>
      <c r="B88" s="99"/>
      <c r="C88" s="357"/>
      <c r="D88" s="358"/>
      <c r="E88" s="367"/>
      <c r="F88" s="368"/>
      <c r="G88" s="368"/>
      <c r="H88" s="98" t="s">
        <v>712</v>
      </c>
      <c r="I88" s="99"/>
      <c r="J88" s="357"/>
      <c r="K88" s="358"/>
      <c r="L88" s="365"/>
      <c r="M88" s="366"/>
    </row>
    <row r="89" spans="1:13" s="194" customFormat="1" ht="11.25" customHeight="1" x14ac:dyDescent="0.2">
      <c r="A89" s="195" t="s">
        <v>466</v>
      </c>
      <c r="B89" s="376" t="s">
        <v>1296</v>
      </c>
      <c r="C89" s="377"/>
      <c r="D89" s="378"/>
      <c r="E89" s="379"/>
      <c r="F89" s="380"/>
      <c r="G89" s="380"/>
      <c r="H89" s="380"/>
      <c r="I89" s="380"/>
      <c r="J89" s="380"/>
      <c r="K89" s="376"/>
      <c r="L89" s="377"/>
      <c r="M89" s="378"/>
    </row>
    <row r="90" spans="1:13" s="197" customFormat="1" ht="11.25" customHeight="1" x14ac:dyDescent="0.15">
      <c r="A90" s="195" t="s">
        <v>713</v>
      </c>
      <c r="B90" s="381" t="s">
        <v>844</v>
      </c>
      <c r="C90" s="377"/>
      <c r="D90" s="377"/>
      <c r="E90" s="377"/>
      <c r="F90" s="377"/>
      <c r="G90" s="377"/>
      <c r="H90" s="377"/>
      <c r="I90" s="196" t="s">
        <v>715</v>
      </c>
      <c r="J90" s="381" t="s">
        <v>1297</v>
      </c>
      <c r="K90" s="382"/>
      <c r="L90" s="382"/>
      <c r="M90" s="383"/>
    </row>
    <row r="91" spans="1:13" s="201" customFormat="1" ht="11.25" customHeight="1" x14ac:dyDescent="0.2">
      <c r="A91" s="195" t="s">
        <v>1187</v>
      </c>
      <c r="B91" s="199" t="s">
        <v>721</v>
      </c>
      <c r="C91" s="199"/>
      <c r="D91" s="199"/>
      <c r="E91" s="199"/>
      <c r="F91" s="199"/>
      <c r="G91" s="198"/>
      <c r="H91" s="199"/>
      <c r="I91" s="198"/>
      <c r="J91" s="198"/>
      <c r="K91" s="200"/>
      <c r="L91" s="198"/>
      <c r="M91" s="198"/>
    </row>
    <row r="92" spans="1:13" s="201" customFormat="1" ht="11.25" customHeight="1" x14ac:dyDescent="0.2">
      <c r="A92" s="214">
        <v>30</v>
      </c>
      <c r="B92" s="161">
        <v>1600</v>
      </c>
      <c r="C92" s="161"/>
      <c r="D92" s="161"/>
      <c r="E92" s="161"/>
      <c r="F92" s="161"/>
      <c r="G92" s="202"/>
      <c r="H92" s="203"/>
      <c r="I92" s="202"/>
      <c r="J92" s="202"/>
      <c r="K92" s="205"/>
      <c r="L92" s="202"/>
      <c r="M92" s="202"/>
    </row>
    <row r="93" spans="1:13" s="201" customFormat="1" ht="11.25" customHeight="1" x14ac:dyDescent="0.2">
      <c r="A93" s="214">
        <v>50</v>
      </c>
      <c r="B93" s="161">
        <v>1800</v>
      </c>
      <c r="C93" s="161"/>
      <c r="D93" s="161"/>
      <c r="E93" s="161"/>
      <c r="F93" s="161"/>
      <c r="G93" s="202"/>
      <c r="H93" s="203"/>
      <c r="I93" s="202"/>
      <c r="J93" s="202"/>
      <c r="K93" s="205"/>
      <c r="L93" s="202"/>
      <c r="M93" s="202"/>
    </row>
    <row r="94" spans="1:13" s="201" customFormat="1" ht="11.25" customHeight="1" x14ac:dyDescent="0.2">
      <c r="A94" s="214">
        <v>75</v>
      </c>
      <c r="B94" s="161">
        <v>2400</v>
      </c>
      <c r="C94" s="161"/>
      <c r="D94" s="161"/>
      <c r="E94" s="161"/>
      <c r="F94" s="161"/>
      <c r="G94" s="202"/>
      <c r="H94" s="203"/>
      <c r="I94" s="202"/>
      <c r="J94" s="202"/>
      <c r="K94" s="205"/>
      <c r="L94" s="202"/>
      <c r="M94" s="202"/>
    </row>
    <row r="95" spans="1:13" s="201" customFormat="1" ht="11.25" customHeight="1" x14ac:dyDescent="0.2">
      <c r="A95" s="214">
        <v>100</v>
      </c>
      <c r="B95" s="161">
        <v>2600</v>
      </c>
      <c r="C95" s="161"/>
      <c r="D95" s="161"/>
      <c r="E95" s="161"/>
      <c r="F95" s="161"/>
      <c r="G95" s="202"/>
      <c r="H95" s="203"/>
      <c r="I95" s="202"/>
      <c r="J95" s="202"/>
      <c r="K95" s="205"/>
      <c r="L95" s="202"/>
      <c r="M95" s="202"/>
    </row>
    <row r="96" spans="1:13" s="201" customFormat="1" ht="11.25" customHeight="1" x14ac:dyDescent="0.2">
      <c r="A96" s="214">
        <v>150</v>
      </c>
      <c r="B96" s="161">
        <v>4000</v>
      </c>
      <c r="C96" s="161"/>
      <c r="D96" s="161"/>
      <c r="E96" s="161"/>
      <c r="F96" s="161"/>
      <c r="G96" s="202"/>
      <c r="H96" s="203"/>
      <c r="I96" s="202"/>
      <c r="J96" s="202"/>
      <c r="K96" s="205"/>
      <c r="L96" s="202"/>
      <c r="M96" s="202"/>
    </row>
    <row r="97" spans="1:13" s="201" customFormat="1" ht="11.25" customHeight="1" x14ac:dyDescent="0.2">
      <c r="A97" s="214">
        <v>200</v>
      </c>
      <c r="B97" s="161">
        <v>1700</v>
      </c>
      <c r="C97" s="161"/>
      <c r="D97" s="161"/>
      <c r="E97" s="161"/>
      <c r="F97" s="161"/>
      <c r="G97" s="202"/>
      <c r="H97" s="203"/>
      <c r="I97" s="202"/>
      <c r="J97" s="202"/>
      <c r="K97" s="205"/>
      <c r="L97" s="202"/>
      <c r="M97" s="202"/>
    </row>
    <row r="98" spans="1:13" s="201" customFormat="1" ht="11.25" customHeight="1" x14ac:dyDescent="0.2">
      <c r="A98" s="262"/>
      <c r="B98" s="161"/>
      <c r="C98" s="161"/>
      <c r="D98" s="161"/>
      <c r="E98" s="161"/>
      <c r="F98" s="161"/>
      <c r="G98" s="202"/>
      <c r="H98" s="203"/>
      <c r="I98" s="202"/>
      <c r="J98" s="202"/>
      <c r="K98" s="205"/>
      <c r="L98" s="202"/>
      <c r="M98" s="202"/>
    </row>
    <row r="99" spans="1:13" s="201" customFormat="1" ht="11.25" customHeight="1" x14ac:dyDescent="0.2">
      <c r="A99" s="261"/>
      <c r="B99" s="161"/>
      <c r="C99" s="161"/>
      <c r="D99" s="161"/>
      <c r="E99" s="161"/>
      <c r="F99" s="161"/>
      <c r="G99" s="202"/>
      <c r="H99" s="202"/>
      <c r="I99" s="202"/>
      <c r="J99" s="202"/>
      <c r="K99" s="205"/>
      <c r="L99" s="202"/>
      <c r="M99" s="202"/>
    </row>
    <row r="100" spans="1:13" s="201" customFormat="1" ht="11.25" hidden="1" customHeight="1" x14ac:dyDescent="0.2">
      <c r="A100" s="103"/>
      <c r="B100" s="161"/>
      <c r="C100" s="161"/>
      <c r="D100" s="161"/>
      <c r="E100" s="161"/>
      <c r="F100" s="161"/>
      <c r="G100" s="202"/>
      <c r="H100" s="202"/>
      <c r="I100" s="202"/>
      <c r="J100" s="202"/>
      <c r="K100" s="205"/>
      <c r="L100" s="202"/>
      <c r="M100" s="202"/>
    </row>
    <row r="101" spans="1:13" s="197" customFormat="1" hidden="1" x14ac:dyDescent="0.15">
      <c r="A101" s="103"/>
      <c r="B101" s="161"/>
      <c r="C101" s="161"/>
      <c r="D101" s="161"/>
      <c r="E101" s="161"/>
      <c r="F101" s="161"/>
      <c r="G101" s="202"/>
      <c r="H101" s="202"/>
      <c r="I101" s="202"/>
      <c r="J101" s="202"/>
      <c r="K101" s="205"/>
      <c r="L101" s="202"/>
      <c r="M101" s="202"/>
    </row>
    <row r="102" spans="1:13" s="197" customFormat="1" hidden="1" x14ac:dyDescent="0.15">
      <c r="A102" s="103"/>
      <c r="B102" s="161"/>
      <c r="C102" s="161"/>
      <c r="D102" s="161"/>
      <c r="E102" s="161"/>
      <c r="F102" s="161"/>
      <c r="G102" s="202"/>
      <c r="H102" s="202"/>
      <c r="I102" s="202"/>
      <c r="J102" s="202"/>
      <c r="K102" s="205"/>
      <c r="L102" s="202"/>
      <c r="M102" s="202"/>
    </row>
    <row r="103" spans="1:13" s="197" customFormat="1" hidden="1" x14ac:dyDescent="0.15">
      <c r="A103" s="103"/>
      <c r="B103" s="161"/>
      <c r="C103" s="161"/>
      <c r="D103" s="161"/>
      <c r="E103" s="161"/>
      <c r="F103" s="161"/>
      <c r="G103" s="202"/>
      <c r="H103" s="202"/>
      <c r="I103" s="202"/>
      <c r="J103" s="202"/>
      <c r="K103" s="205"/>
      <c r="L103" s="202"/>
      <c r="M103" s="202"/>
    </row>
    <row r="104" spans="1:13" s="197" customFormat="1" hidden="1" x14ac:dyDescent="0.15">
      <c r="A104" s="103"/>
      <c r="B104" s="161"/>
      <c r="C104" s="161"/>
      <c r="D104" s="161"/>
      <c r="E104" s="161"/>
      <c r="F104" s="161"/>
      <c r="G104" s="202"/>
      <c r="H104" s="202"/>
      <c r="I104" s="202"/>
      <c r="J104" s="202"/>
      <c r="K104" s="205"/>
      <c r="L104" s="202"/>
      <c r="M104" s="202"/>
    </row>
    <row r="105" spans="1:13" s="197" customFormat="1" hidden="1" x14ac:dyDescent="0.15">
      <c r="A105" s="103"/>
      <c r="B105" s="161"/>
      <c r="C105" s="161"/>
      <c r="D105" s="161"/>
      <c r="E105" s="161"/>
      <c r="F105" s="161"/>
      <c r="G105" s="202"/>
      <c r="H105" s="202"/>
      <c r="I105" s="202"/>
      <c r="J105" s="202"/>
      <c r="K105" s="205"/>
      <c r="L105" s="202"/>
      <c r="M105" s="202"/>
    </row>
    <row r="106" spans="1:13" s="201" customFormat="1" ht="11.25" hidden="1" customHeight="1" x14ac:dyDescent="0.2">
      <c r="A106" s="103"/>
      <c r="B106" s="161"/>
      <c r="C106" s="161"/>
      <c r="D106" s="161"/>
      <c r="E106" s="161"/>
      <c r="F106" s="161"/>
      <c r="G106" s="202"/>
      <c r="H106" s="202"/>
      <c r="I106" s="202"/>
      <c r="J106" s="202"/>
      <c r="K106" s="205"/>
      <c r="L106" s="202"/>
      <c r="M106" s="202"/>
    </row>
    <row r="107" spans="1:13" s="197" customFormat="1" ht="11.25" customHeight="1" x14ac:dyDescent="0.15">
      <c r="A107" s="195" t="s">
        <v>729</v>
      </c>
      <c r="B107" s="384" t="s">
        <v>1301</v>
      </c>
      <c r="C107" s="372"/>
      <c r="D107" s="372"/>
      <c r="E107" s="372"/>
      <c r="F107" s="372"/>
      <c r="G107" s="372"/>
      <c r="H107" s="372"/>
      <c r="I107" s="372"/>
      <c r="J107" s="372"/>
      <c r="K107" s="372"/>
      <c r="L107" s="372"/>
      <c r="M107" s="373"/>
    </row>
    <row r="108" spans="1:13" s="197" customFormat="1" ht="11.25" customHeight="1" x14ac:dyDescent="0.15">
      <c r="A108" s="195" t="s">
        <v>730</v>
      </c>
      <c r="B108" s="384" t="s">
        <v>1302</v>
      </c>
      <c r="C108" s="372"/>
      <c r="D108" s="372"/>
      <c r="E108" s="372"/>
      <c r="F108" s="372"/>
      <c r="G108" s="372"/>
      <c r="H108" s="372"/>
      <c r="I108" s="372"/>
      <c r="J108" s="372"/>
      <c r="K108" s="372"/>
      <c r="L108" s="372"/>
      <c r="M108" s="373"/>
    </row>
    <row r="109" spans="1:13" s="197" customFormat="1" ht="11.25" customHeight="1" x14ac:dyDescent="0.15">
      <c r="A109" s="195" t="s">
        <v>731</v>
      </c>
      <c r="B109" s="384"/>
      <c r="C109" s="372"/>
      <c r="D109" s="372"/>
      <c r="E109" s="372"/>
      <c r="F109" s="372"/>
      <c r="G109" s="372"/>
      <c r="H109" s="372"/>
      <c r="I109" s="372"/>
      <c r="J109" s="372"/>
      <c r="K109" s="372"/>
      <c r="L109" s="372"/>
      <c r="M109" s="373"/>
    </row>
    <row r="110" spans="1:13" s="197" customFormat="1" x14ac:dyDescent="0.15"/>
    <row r="111" spans="1:13" x14ac:dyDescent="0.15">
      <c r="B111" s="189"/>
      <c r="C111" s="189"/>
      <c r="D111" s="190"/>
      <c r="E111" s="189"/>
      <c r="F111" s="189"/>
      <c r="G111" s="191"/>
      <c r="H111" s="189"/>
      <c r="I111" s="189"/>
      <c r="J111" s="191"/>
    </row>
    <row r="112" spans="1:13" x14ac:dyDescent="0.15">
      <c r="B112" s="189"/>
      <c r="C112" s="189"/>
      <c r="D112" s="190"/>
      <c r="E112" s="189"/>
      <c r="F112" s="189"/>
      <c r="G112" s="191"/>
      <c r="H112" s="189"/>
      <c r="I112" s="189"/>
      <c r="J112" s="191"/>
    </row>
    <row r="113" spans="1:13" s="194" customFormat="1" ht="11.25" customHeight="1" x14ac:dyDescent="0.2">
      <c r="A113" s="192" t="s">
        <v>18</v>
      </c>
      <c r="B113" s="193" t="s">
        <v>708</v>
      </c>
      <c r="C113" s="385">
        <v>4020303001</v>
      </c>
      <c r="D113" s="386"/>
      <c r="E113" s="192" t="s">
        <v>709</v>
      </c>
      <c r="F113" s="359" t="s">
        <v>1325</v>
      </c>
      <c r="G113" s="360"/>
      <c r="H113" s="361"/>
      <c r="I113" s="192" t="s">
        <v>711</v>
      </c>
      <c r="J113" s="387" t="s">
        <v>1303</v>
      </c>
      <c r="K113" s="388"/>
      <c r="L113" s="388"/>
      <c r="M113" s="389"/>
    </row>
    <row r="114" spans="1:13" s="100" customFormat="1" ht="11.25" customHeight="1" x14ac:dyDescent="0.2">
      <c r="A114" s="98" t="s">
        <v>712</v>
      </c>
      <c r="B114" s="99"/>
      <c r="C114" s="357"/>
      <c r="D114" s="358"/>
      <c r="E114" s="367"/>
      <c r="F114" s="368"/>
      <c r="G114" s="368"/>
      <c r="H114" s="98" t="s">
        <v>712</v>
      </c>
      <c r="I114" s="99"/>
      <c r="J114" s="357"/>
      <c r="K114" s="358"/>
      <c r="L114" s="365"/>
      <c r="M114" s="366"/>
    </row>
    <row r="115" spans="1:13" s="194" customFormat="1" ht="11.25" customHeight="1" x14ac:dyDescent="0.2">
      <c r="A115" s="195" t="s">
        <v>466</v>
      </c>
      <c r="B115" s="376" t="s">
        <v>1296</v>
      </c>
      <c r="C115" s="377"/>
      <c r="D115" s="378"/>
      <c r="E115" s="379"/>
      <c r="F115" s="380"/>
      <c r="G115" s="380"/>
      <c r="H115" s="380"/>
      <c r="I115" s="380"/>
      <c r="J115" s="380"/>
      <c r="K115" s="376"/>
      <c r="L115" s="377"/>
      <c r="M115" s="378"/>
    </row>
    <row r="116" spans="1:13" s="197" customFormat="1" ht="11.25" customHeight="1" x14ac:dyDescent="0.15">
      <c r="A116" s="195" t="s">
        <v>713</v>
      </c>
      <c r="B116" s="381" t="s">
        <v>844</v>
      </c>
      <c r="C116" s="377"/>
      <c r="D116" s="377"/>
      <c r="E116" s="377"/>
      <c r="F116" s="377"/>
      <c r="G116" s="377"/>
      <c r="H116" s="377"/>
      <c r="I116" s="196" t="s">
        <v>715</v>
      </c>
      <c r="J116" s="381" t="s">
        <v>1297</v>
      </c>
      <c r="K116" s="382"/>
      <c r="L116" s="382"/>
      <c r="M116" s="383"/>
    </row>
    <row r="117" spans="1:13" s="201" customFormat="1" ht="11.25" customHeight="1" x14ac:dyDescent="0.2">
      <c r="A117" s="195" t="s">
        <v>1187</v>
      </c>
      <c r="B117" s="199" t="s">
        <v>721</v>
      </c>
      <c r="C117" s="199"/>
      <c r="D117" s="199"/>
      <c r="E117" s="199"/>
      <c r="F117" s="199"/>
      <c r="G117" s="198"/>
      <c r="H117" s="199"/>
      <c r="I117" s="198"/>
      <c r="J117" s="198"/>
      <c r="K117" s="200"/>
      <c r="L117" s="198"/>
      <c r="M117" s="198"/>
    </row>
    <row r="118" spans="1:13" s="201" customFormat="1" ht="11.25" customHeight="1" x14ac:dyDescent="0.2">
      <c r="A118" s="263" t="s">
        <v>1326</v>
      </c>
      <c r="B118" s="161">
        <v>2500</v>
      </c>
      <c r="C118" s="161"/>
      <c r="D118" s="161"/>
      <c r="E118" s="161"/>
      <c r="F118" s="161"/>
      <c r="G118" s="202"/>
      <c r="H118" s="203"/>
      <c r="I118" s="202"/>
      <c r="J118" s="202"/>
      <c r="K118" s="205"/>
      <c r="L118" s="202"/>
      <c r="M118" s="202"/>
    </row>
    <row r="119" spans="1:13" s="201" customFormat="1" ht="11.25" customHeight="1" x14ac:dyDescent="0.2">
      <c r="A119" s="263" t="s">
        <v>1327</v>
      </c>
      <c r="B119" s="161">
        <v>5500</v>
      </c>
      <c r="C119" s="161"/>
      <c r="D119" s="161"/>
      <c r="E119" s="161"/>
      <c r="F119" s="161"/>
      <c r="G119" s="202"/>
      <c r="H119" s="203"/>
      <c r="I119" s="202"/>
      <c r="J119" s="202"/>
      <c r="K119" s="205"/>
      <c r="L119" s="202"/>
      <c r="M119" s="202"/>
    </row>
    <row r="120" spans="1:13" s="201" customFormat="1" ht="11.25" customHeight="1" x14ac:dyDescent="0.2">
      <c r="A120" s="263" t="s">
        <v>1328</v>
      </c>
      <c r="B120" s="161">
        <v>8400</v>
      </c>
      <c r="C120" s="161"/>
      <c r="D120" s="161"/>
      <c r="E120" s="161"/>
      <c r="F120" s="161"/>
      <c r="G120" s="202"/>
      <c r="H120" s="203"/>
      <c r="I120" s="202"/>
      <c r="J120" s="202"/>
      <c r="K120" s="205"/>
      <c r="L120" s="202"/>
      <c r="M120" s="202"/>
    </row>
    <row r="121" spans="1:13" s="201" customFormat="1" ht="11.25" customHeight="1" x14ac:dyDescent="0.2">
      <c r="A121" s="263" t="s">
        <v>1329</v>
      </c>
      <c r="B121" s="161">
        <v>12400</v>
      </c>
      <c r="C121" s="161"/>
      <c r="D121" s="161"/>
      <c r="E121" s="161"/>
      <c r="F121" s="161"/>
      <c r="G121" s="202"/>
      <c r="H121" s="203"/>
      <c r="I121" s="202"/>
      <c r="J121" s="202"/>
      <c r="K121" s="205"/>
      <c r="L121" s="202"/>
      <c r="M121" s="202"/>
    </row>
    <row r="122" spans="1:13" s="201" customFormat="1" ht="11.25" customHeight="1" x14ac:dyDescent="0.2">
      <c r="A122" s="263" t="s">
        <v>1330</v>
      </c>
      <c r="B122" s="161">
        <v>44000</v>
      </c>
      <c r="C122" s="161"/>
      <c r="D122" s="161"/>
      <c r="E122" s="161"/>
      <c r="F122" s="161"/>
      <c r="G122" s="202"/>
      <c r="H122" s="203"/>
      <c r="I122" s="202"/>
      <c r="J122" s="202"/>
      <c r="K122" s="205"/>
      <c r="L122" s="202"/>
      <c r="M122" s="202"/>
    </row>
    <row r="123" spans="1:13" s="201" customFormat="1" ht="11.25" customHeight="1" x14ac:dyDescent="0.2">
      <c r="A123" s="263" t="s">
        <v>1331</v>
      </c>
      <c r="B123" s="161">
        <v>66000</v>
      </c>
      <c r="C123" s="161"/>
      <c r="D123" s="161"/>
      <c r="E123" s="161"/>
      <c r="F123" s="161"/>
      <c r="G123" s="202"/>
      <c r="H123" s="203"/>
      <c r="I123" s="202"/>
      <c r="J123" s="202"/>
      <c r="K123" s="205"/>
      <c r="L123" s="202"/>
      <c r="M123" s="202"/>
    </row>
    <row r="124" spans="1:13" s="201" customFormat="1" ht="11.25" customHeight="1" x14ac:dyDescent="0.2">
      <c r="A124" s="262" t="s">
        <v>1332</v>
      </c>
      <c r="B124" s="161">
        <v>90000</v>
      </c>
      <c r="C124" s="161"/>
      <c r="D124" s="161"/>
      <c r="E124" s="161"/>
      <c r="F124" s="161"/>
      <c r="G124" s="202"/>
      <c r="H124" s="203"/>
      <c r="I124" s="202"/>
      <c r="J124" s="202"/>
      <c r="K124" s="205"/>
      <c r="L124" s="202"/>
      <c r="M124" s="202"/>
    </row>
    <row r="125" spans="1:13" s="201" customFormat="1" ht="11.25" customHeight="1" x14ac:dyDescent="0.2">
      <c r="A125" s="261"/>
      <c r="B125" s="161"/>
      <c r="C125" s="161"/>
      <c r="D125" s="161"/>
      <c r="E125" s="161"/>
      <c r="F125" s="161"/>
      <c r="G125" s="202"/>
      <c r="H125" s="202"/>
      <c r="I125" s="202"/>
      <c r="J125" s="202"/>
      <c r="K125" s="205"/>
      <c r="L125" s="202"/>
      <c r="M125" s="202"/>
    </row>
    <row r="126" spans="1:13" s="201" customFormat="1" ht="11.25" hidden="1" customHeight="1" x14ac:dyDescent="0.2">
      <c r="A126" s="103"/>
      <c r="B126" s="161"/>
      <c r="C126" s="161"/>
      <c r="D126" s="161"/>
      <c r="E126" s="161"/>
      <c r="F126" s="161"/>
      <c r="G126" s="202"/>
      <c r="H126" s="202"/>
      <c r="I126" s="202"/>
      <c r="J126" s="202"/>
      <c r="K126" s="205"/>
      <c r="L126" s="202"/>
      <c r="M126" s="202"/>
    </row>
    <row r="127" spans="1:13" s="197" customFormat="1" hidden="1" x14ac:dyDescent="0.15">
      <c r="A127" s="103"/>
      <c r="B127" s="161"/>
      <c r="C127" s="161"/>
      <c r="D127" s="161"/>
      <c r="E127" s="161"/>
      <c r="F127" s="161"/>
      <c r="G127" s="202"/>
      <c r="H127" s="202"/>
      <c r="I127" s="202"/>
      <c r="J127" s="202"/>
      <c r="K127" s="205"/>
      <c r="L127" s="202"/>
      <c r="M127" s="202"/>
    </row>
    <row r="128" spans="1:13" s="197" customFormat="1" hidden="1" x14ac:dyDescent="0.15">
      <c r="A128" s="103"/>
      <c r="B128" s="161"/>
      <c r="C128" s="161"/>
      <c r="D128" s="161"/>
      <c r="E128" s="161"/>
      <c r="F128" s="161"/>
      <c r="G128" s="202"/>
      <c r="H128" s="202"/>
      <c r="I128" s="202"/>
      <c r="J128" s="202"/>
      <c r="K128" s="205"/>
      <c r="L128" s="202"/>
      <c r="M128" s="202"/>
    </row>
    <row r="129" spans="1:13" s="197" customFormat="1" hidden="1" x14ac:dyDescent="0.15">
      <c r="A129" s="103"/>
      <c r="B129" s="161"/>
      <c r="C129" s="161"/>
      <c r="D129" s="161"/>
      <c r="E129" s="161"/>
      <c r="F129" s="161"/>
      <c r="G129" s="202"/>
      <c r="H129" s="202"/>
      <c r="I129" s="202"/>
      <c r="J129" s="202"/>
      <c r="K129" s="205"/>
      <c r="L129" s="202"/>
      <c r="M129" s="202"/>
    </row>
    <row r="130" spans="1:13" s="197" customFormat="1" hidden="1" x14ac:dyDescent="0.15">
      <c r="A130" s="103"/>
      <c r="B130" s="161"/>
      <c r="C130" s="161"/>
      <c r="D130" s="161"/>
      <c r="E130" s="161"/>
      <c r="F130" s="161"/>
      <c r="G130" s="202"/>
      <c r="H130" s="202"/>
      <c r="I130" s="202"/>
      <c r="J130" s="202"/>
      <c r="K130" s="205"/>
      <c r="L130" s="202"/>
      <c r="M130" s="202"/>
    </row>
    <row r="131" spans="1:13" s="197" customFormat="1" hidden="1" x14ac:dyDescent="0.15">
      <c r="A131" s="103"/>
      <c r="B131" s="161"/>
      <c r="C131" s="161"/>
      <c r="D131" s="161"/>
      <c r="E131" s="161"/>
      <c r="F131" s="161"/>
      <c r="G131" s="202"/>
      <c r="H131" s="202"/>
      <c r="I131" s="202"/>
      <c r="J131" s="202"/>
      <c r="K131" s="205"/>
      <c r="L131" s="202"/>
      <c r="M131" s="202"/>
    </row>
    <row r="132" spans="1:13" s="201" customFormat="1" ht="11.25" hidden="1" customHeight="1" x14ac:dyDescent="0.2">
      <c r="A132" s="103"/>
      <c r="B132" s="161"/>
      <c r="C132" s="161"/>
      <c r="D132" s="161"/>
      <c r="E132" s="161"/>
      <c r="F132" s="161"/>
      <c r="G132" s="202"/>
      <c r="H132" s="202"/>
      <c r="I132" s="202"/>
      <c r="J132" s="202"/>
      <c r="K132" s="205"/>
      <c r="L132" s="202"/>
      <c r="M132" s="202"/>
    </row>
    <row r="133" spans="1:13" s="197" customFormat="1" ht="11.25" customHeight="1" x14ac:dyDescent="0.15">
      <c r="A133" s="195" t="s">
        <v>729</v>
      </c>
      <c r="B133" s="384" t="s">
        <v>1301</v>
      </c>
      <c r="C133" s="372"/>
      <c r="D133" s="372"/>
      <c r="E133" s="372"/>
      <c r="F133" s="372"/>
      <c r="G133" s="372"/>
      <c r="H133" s="372"/>
      <c r="I133" s="372"/>
      <c r="J133" s="372"/>
      <c r="K133" s="372"/>
      <c r="L133" s="372"/>
      <c r="M133" s="373"/>
    </row>
    <row r="134" spans="1:13" s="197" customFormat="1" ht="11.25" customHeight="1" x14ac:dyDescent="0.15">
      <c r="A134" s="195" t="s">
        <v>730</v>
      </c>
      <c r="B134" s="384" t="s">
        <v>1302</v>
      </c>
      <c r="C134" s="372"/>
      <c r="D134" s="372"/>
      <c r="E134" s="372"/>
      <c r="F134" s="372"/>
      <c r="G134" s="372"/>
      <c r="H134" s="372"/>
      <c r="I134" s="372"/>
      <c r="J134" s="372"/>
      <c r="K134" s="372"/>
      <c r="L134" s="372"/>
      <c r="M134" s="373"/>
    </row>
    <row r="135" spans="1:13" s="197" customFormat="1" ht="11.25" customHeight="1" x14ac:dyDescent="0.15">
      <c r="A135" s="195" t="s">
        <v>731</v>
      </c>
      <c r="B135" s="384" t="s">
        <v>1333</v>
      </c>
      <c r="C135" s="372"/>
      <c r="D135" s="372"/>
      <c r="E135" s="372"/>
      <c r="F135" s="372"/>
      <c r="G135" s="372"/>
      <c r="H135" s="372"/>
      <c r="I135" s="372"/>
      <c r="J135" s="372"/>
      <c r="K135" s="372"/>
      <c r="L135" s="372"/>
      <c r="M135" s="373"/>
    </row>
    <row r="136" spans="1:13" s="197" customFormat="1" x14ac:dyDescent="0.15"/>
  </sheetData>
  <sheetProtection algorithmName="SHA-512" hashValue="Zb9rfB4XaKiZeC1MHbkKs9jdLadw3gi9Yii9UdjC1irNSzAkHDJpvJjqx7slrZC/0fu7TAAeof8fks3xG7CTLA==" saltValue="/MOln0R65FZhg3QURi6GbA==" spinCount="100000" sheet="1" objects="1" scenarios="1"/>
  <mergeCells count="75">
    <mergeCell ref="B134:M134"/>
    <mergeCell ref="B135:M135"/>
    <mergeCell ref="B115:D115"/>
    <mergeCell ref="E115:J115"/>
    <mergeCell ref="K115:M115"/>
    <mergeCell ref="B116:H116"/>
    <mergeCell ref="J116:M116"/>
    <mergeCell ref="B133:M133"/>
    <mergeCell ref="C114:D114"/>
    <mergeCell ref="E114:G114"/>
    <mergeCell ref="J114:K114"/>
    <mergeCell ref="L114:M114"/>
    <mergeCell ref="B89:D89"/>
    <mergeCell ref="E89:J89"/>
    <mergeCell ref="K89:M89"/>
    <mergeCell ref="B90:H90"/>
    <mergeCell ref="J90:M90"/>
    <mergeCell ref="B107:M107"/>
    <mergeCell ref="B108:M108"/>
    <mergeCell ref="B109:M109"/>
    <mergeCell ref="C113:D113"/>
    <mergeCell ref="F113:H113"/>
    <mergeCell ref="J113:M113"/>
    <mergeCell ref="C88:D88"/>
    <mergeCell ref="E88:G88"/>
    <mergeCell ref="J88:K88"/>
    <mergeCell ref="L88:M88"/>
    <mergeCell ref="B55:D55"/>
    <mergeCell ref="E55:J55"/>
    <mergeCell ref="K55:M55"/>
    <mergeCell ref="B56:H56"/>
    <mergeCell ref="J56:M56"/>
    <mergeCell ref="B82:M82"/>
    <mergeCell ref="B83:M83"/>
    <mergeCell ref="B84:M84"/>
    <mergeCell ref="C87:D87"/>
    <mergeCell ref="F87:H87"/>
    <mergeCell ref="J87:M87"/>
    <mergeCell ref="C54:D54"/>
    <mergeCell ref="E54:G54"/>
    <mergeCell ref="J54:K54"/>
    <mergeCell ref="L54:M54"/>
    <mergeCell ref="B30:D30"/>
    <mergeCell ref="E30:J30"/>
    <mergeCell ref="K30:M30"/>
    <mergeCell ref="B31:H31"/>
    <mergeCell ref="J31:M31"/>
    <mergeCell ref="B48:M48"/>
    <mergeCell ref="B49:M49"/>
    <mergeCell ref="B50:M50"/>
    <mergeCell ref="C53:D53"/>
    <mergeCell ref="F53:H53"/>
    <mergeCell ref="J53:M53"/>
    <mergeCell ref="C29:D29"/>
    <mergeCell ref="E29:G29"/>
    <mergeCell ref="J29:K29"/>
    <mergeCell ref="L29:M29"/>
    <mergeCell ref="B4:D4"/>
    <mergeCell ref="E4:J4"/>
    <mergeCell ref="K4:M4"/>
    <mergeCell ref="B5:H5"/>
    <mergeCell ref="J5:M5"/>
    <mergeCell ref="B23:M23"/>
    <mergeCell ref="B24:M24"/>
    <mergeCell ref="B25:M25"/>
    <mergeCell ref="C28:D28"/>
    <mergeCell ref="F28:H28"/>
    <mergeCell ref="J28:M28"/>
    <mergeCell ref="C2:D2"/>
    <mergeCell ref="F2:H2"/>
    <mergeCell ref="J2:M2"/>
    <mergeCell ref="C3:D3"/>
    <mergeCell ref="E3:G3"/>
    <mergeCell ref="J3:K3"/>
    <mergeCell ref="L3:M3"/>
  </mergeCells>
  <phoneticPr fontId="2"/>
  <pageMargins left="0.70866141732283472" right="0.51181102362204722" top="0.74803149606299213" bottom="0.74803149606299213" header="0.31496062992125984" footer="0.31496062992125984"/>
  <pageSetup paperSize="9" orientation="portrait" r:id="rId1"/>
  <headerFooter>
    <oddFooter xml:space="preserve">&amp;R&amp;6&amp;A&amp;P / &amp;N </oddFooter>
  </headerFooter>
  <rowBreaks count="1" manualBreakCount="1">
    <brk id="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228F-A0C4-4DF4-A411-6BD7042A05F1}">
  <dimension ref="A1:M221"/>
  <sheetViews>
    <sheetView zoomScale="150" zoomScaleNormal="150" zoomScaleSheetLayoutView="100" workbookViewId="0">
      <selection activeCell="B195" sqref="B195:H195"/>
    </sheetView>
  </sheetViews>
  <sheetFormatPr defaultColWidth="9" defaultRowHeight="9.6" x14ac:dyDescent="0.15"/>
  <cols>
    <col min="1" max="1" width="11.33203125" style="188" customWidth="1"/>
    <col min="2" max="13" width="6.6640625" style="188" customWidth="1"/>
    <col min="14" max="16384" width="9" style="188"/>
  </cols>
  <sheetData>
    <row r="1" spans="1:13" x14ac:dyDescent="0.15">
      <c r="B1" s="189"/>
      <c r="C1" s="189"/>
      <c r="D1" s="190"/>
      <c r="E1" s="189"/>
      <c r="F1" s="189"/>
      <c r="G1" s="191"/>
      <c r="H1" s="189"/>
      <c r="I1" s="189"/>
      <c r="J1" s="191"/>
    </row>
    <row r="2" spans="1:13" s="194" customFormat="1" ht="11.25" customHeight="1" x14ac:dyDescent="0.2">
      <c r="A2" s="192" t="s">
        <v>18</v>
      </c>
      <c r="B2" s="193" t="s">
        <v>708</v>
      </c>
      <c r="C2" s="385">
        <v>5010103001</v>
      </c>
      <c r="D2" s="386"/>
      <c r="E2" s="192" t="s">
        <v>709</v>
      </c>
      <c r="F2" s="359" t="s">
        <v>1334</v>
      </c>
      <c r="G2" s="360"/>
      <c r="H2" s="361"/>
      <c r="I2" s="192" t="s">
        <v>711</v>
      </c>
      <c r="J2" s="387" t="s">
        <v>1335</v>
      </c>
      <c r="K2" s="388"/>
      <c r="L2" s="388"/>
      <c r="M2" s="389"/>
    </row>
    <row r="3" spans="1:13" s="100" customFormat="1" ht="11.25" customHeight="1" x14ac:dyDescent="0.2">
      <c r="A3" s="98" t="s">
        <v>712</v>
      </c>
      <c r="B3" s="99"/>
      <c r="C3" s="357"/>
      <c r="D3" s="358"/>
      <c r="E3" s="367"/>
      <c r="F3" s="368"/>
      <c r="G3" s="368"/>
      <c r="H3" s="98" t="s">
        <v>712</v>
      </c>
      <c r="I3" s="99"/>
      <c r="J3" s="357"/>
      <c r="K3" s="358"/>
      <c r="L3" s="365"/>
      <c r="M3" s="366"/>
    </row>
    <row r="4" spans="1:13" s="194" customFormat="1" ht="11.25" customHeight="1" x14ac:dyDescent="0.2">
      <c r="A4" s="195" t="s">
        <v>466</v>
      </c>
      <c r="B4" s="379" t="s">
        <v>1336</v>
      </c>
      <c r="C4" s="380"/>
      <c r="D4" s="400"/>
      <c r="E4" s="379"/>
      <c r="F4" s="380"/>
      <c r="G4" s="380"/>
      <c r="H4" s="380"/>
      <c r="I4" s="380"/>
      <c r="J4" s="380"/>
      <c r="K4" s="376"/>
      <c r="L4" s="377"/>
      <c r="M4" s="378"/>
    </row>
    <row r="5" spans="1:13" s="197" customFormat="1" ht="11.25" customHeight="1" x14ac:dyDescent="0.15">
      <c r="A5" s="195" t="s">
        <v>713</v>
      </c>
      <c r="B5" s="381" t="s">
        <v>714</v>
      </c>
      <c r="C5" s="377"/>
      <c r="D5" s="377"/>
      <c r="E5" s="377"/>
      <c r="F5" s="377"/>
      <c r="G5" s="377"/>
      <c r="H5" s="377"/>
      <c r="I5" s="196" t="s">
        <v>715</v>
      </c>
      <c r="J5" s="381" t="s">
        <v>1297</v>
      </c>
      <c r="K5" s="382"/>
      <c r="L5" s="382"/>
      <c r="M5" s="383"/>
    </row>
    <row r="6" spans="1:13" s="201" customFormat="1" ht="11.25" customHeight="1" x14ac:dyDescent="0.2">
      <c r="A6" s="195" t="s">
        <v>1187</v>
      </c>
      <c r="B6" s="198" t="s">
        <v>961</v>
      </c>
      <c r="C6" s="198" t="s">
        <v>962</v>
      </c>
      <c r="D6" s="198" t="s">
        <v>963</v>
      </c>
      <c r="E6" s="199" t="s">
        <v>721</v>
      </c>
      <c r="F6" s="199"/>
      <c r="G6" s="198"/>
      <c r="H6" s="199"/>
      <c r="I6" s="198"/>
      <c r="J6" s="198"/>
      <c r="K6" s="200"/>
      <c r="L6" s="198"/>
      <c r="M6" s="198"/>
    </row>
    <row r="7" spans="1:13" s="201" customFormat="1" ht="11.25" customHeight="1" x14ac:dyDescent="0.2">
      <c r="A7" s="214">
        <v>20</v>
      </c>
      <c r="B7" s="159">
        <v>900</v>
      </c>
      <c r="C7" s="159">
        <v>2200</v>
      </c>
      <c r="D7" s="159">
        <v>1700</v>
      </c>
      <c r="E7" s="161">
        <v>700</v>
      </c>
      <c r="F7" s="161"/>
      <c r="G7" s="202"/>
      <c r="H7" s="203"/>
      <c r="I7" s="202"/>
      <c r="J7" s="202"/>
      <c r="K7" s="205"/>
      <c r="L7" s="202"/>
      <c r="M7" s="202"/>
    </row>
    <row r="8" spans="1:13" s="201" customFormat="1" ht="11.25" customHeight="1" x14ac:dyDescent="0.2">
      <c r="A8" s="264">
        <v>37.5</v>
      </c>
      <c r="B8" s="159">
        <v>1000</v>
      </c>
      <c r="C8" s="159">
        <v>2400</v>
      </c>
      <c r="D8" s="159">
        <v>1700</v>
      </c>
      <c r="E8" s="161">
        <v>1000</v>
      </c>
      <c r="F8" s="161"/>
      <c r="G8" s="202"/>
      <c r="H8" s="203"/>
      <c r="I8" s="202"/>
      <c r="J8" s="202"/>
      <c r="K8" s="205"/>
      <c r="L8" s="202"/>
      <c r="M8" s="202"/>
    </row>
    <row r="9" spans="1:13" s="201" customFormat="1" ht="11.25" customHeight="1" x14ac:dyDescent="0.2">
      <c r="A9" s="214">
        <v>50</v>
      </c>
      <c r="B9" s="159">
        <v>1100</v>
      </c>
      <c r="C9" s="159">
        <v>2900</v>
      </c>
      <c r="D9" s="159">
        <v>2100</v>
      </c>
      <c r="E9" s="161">
        <v>1400</v>
      </c>
      <c r="F9" s="161"/>
      <c r="G9" s="202"/>
      <c r="H9" s="203"/>
      <c r="I9" s="202"/>
      <c r="J9" s="202"/>
      <c r="K9" s="205"/>
      <c r="L9" s="202"/>
      <c r="M9" s="202"/>
    </row>
    <row r="10" spans="1:13" s="201" customFormat="1" ht="11.25" customHeight="1" x14ac:dyDescent="0.2">
      <c r="A10" s="214">
        <v>100</v>
      </c>
      <c r="B10" s="159">
        <v>1300</v>
      </c>
      <c r="C10" s="159">
        <v>3500</v>
      </c>
      <c r="D10" s="159">
        <v>2200</v>
      </c>
      <c r="E10" s="161">
        <v>2100</v>
      </c>
      <c r="F10" s="161"/>
      <c r="G10" s="202"/>
      <c r="H10" s="203"/>
      <c r="I10" s="202"/>
      <c r="J10" s="202"/>
      <c r="K10" s="205"/>
      <c r="L10" s="202"/>
      <c r="M10" s="202"/>
    </row>
    <row r="11" spans="1:13" s="201" customFormat="1" ht="11.25" customHeight="1" x14ac:dyDescent="0.2">
      <c r="A11" s="214">
        <v>200</v>
      </c>
      <c r="B11" s="159">
        <v>1500</v>
      </c>
      <c r="C11" s="159">
        <v>4500</v>
      </c>
      <c r="D11" s="159">
        <v>2600</v>
      </c>
      <c r="E11" s="161">
        <v>3600</v>
      </c>
      <c r="F11" s="161"/>
      <c r="G11" s="202"/>
      <c r="H11" s="203"/>
      <c r="I11" s="202"/>
      <c r="J11" s="202"/>
      <c r="K11" s="205"/>
      <c r="L11" s="202"/>
      <c r="M11" s="202"/>
    </row>
    <row r="12" spans="1:13" s="201" customFormat="1" ht="11.25" customHeight="1" x14ac:dyDescent="0.2">
      <c r="A12" s="214">
        <v>250</v>
      </c>
      <c r="B12" s="159">
        <v>1500</v>
      </c>
      <c r="C12" s="159">
        <v>5000</v>
      </c>
      <c r="D12" s="159">
        <v>2800</v>
      </c>
      <c r="E12" s="161">
        <v>4300</v>
      </c>
      <c r="F12" s="161"/>
      <c r="G12" s="202"/>
      <c r="H12" s="203"/>
      <c r="I12" s="202"/>
      <c r="J12" s="202"/>
      <c r="K12" s="205"/>
      <c r="L12" s="202"/>
      <c r="M12" s="202"/>
    </row>
    <row r="13" spans="1:13" s="201" customFormat="1" ht="11.25" customHeight="1" x14ac:dyDescent="0.2">
      <c r="A13" s="214">
        <v>300</v>
      </c>
      <c r="B13" s="159">
        <v>2000</v>
      </c>
      <c r="C13" s="159">
        <v>5300</v>
      </c>
      <c r="D13" s="159">
        <v>3000</v>
      </c>
      <c r="E13" s="161">
        <v>4500</v>
      </c>
      <c r="F13" s="161"/>
      <c r="G13" s="202"/>
      <c r="H13" s="203"/>
      <c r="I13" s="202"/>
      <c r="J13" s="202"/>
      <c r="K13" s="205"/>
      <c r="L13" s="202"/>
      <c r="M13" s="202"/>
    </row>
    <row r="14" spans="1:13" s="201" customFormat="1" ht="11.25" customHeight="1" x14ac:dyDescent="0.2">
      <c r="A14" s="214">
        <v>500</v>
      </c>
      <c r="B14" s="159">
        <v>2200</v>
      </c>
      <c r="C14" s="159">
        <v>6000</v>
      </c>
      <c r="D14" s="159">
        <v>3800</v>
      </c>
      <c r="E14" s="161">
        <v>9900</v>
      </c>
      <c r="F14" s="161"/>
      <c r="G14" s="202"/>
      <c r="H14" s="203"/>
      <c r="I14" s="202"/>
      <c r="J14" s="202"/>
      <c r="K14" s="205"/>
      <c r="L14" s="202"/>
      <c r="M14" s="202"/>
    </row>
    <row r="15" spans="1:13" s="201" customFormat="1" ht="11.25" customHeight="1" x14ac:dyDescent="0.2">
      <c r="A15" s="214">
        <v>750</v>
      </c>
      <c r="B15" s="159">
        <v>2700</v>
      </c>
      <c r="C15" s="159">
        <v>8600</v>
      </c>
      <c r="D15" s="159">
        <v>4300</v>
      </c>
      <c r="E15" s="161">
        <v>14500</v>
      </c>
      <c r="F15" s="161"/>
      <c r="G15" s="202"/>
      <c r="H15" s="203"/>
      <c r="I15" s="202"/>
      <c r="J15" s="202"/>
      <c r="K15" s="205"/>
      <c r="L15" s="202"/>
      <c r="M15" s="202"/>
    </row>
    <row r="16" spans="1:13" s="201" customFormat="1" ht="11.25" customHeight="1" x14ac:dyDescent="0.2">
      <c r="A16" s="214">
        <v>1000</v>
      </c>
      <c r="B16" s="159">
        <v>2900</v>
      </c>
      <c r="C16" s="159">
        <v>8600</v>
      </c>
      <c r="D16" s="159">
        <v>4500</v>
      </c>
      <c r="E16" s="161">
        <v>18000</v>
      </c>
      <c r="F16" s="161"/>
      <c r="G16" s="202"/>
      <c r="H16" s="203"/>
      <c r="I16" s="202"/>
      <c r="J16" s="202"/>
      <c r="K16" s="205"/>
      <c r="L16" s="202"/>
      <c r="M16" s="202"/>
    </row>
    <row r="17" spans="1:13" s="201" customFormat="1" ht="11.25" customHeight="1" x14ac:dyDescent="0.2">
      <c r="A17" s="261"/>
      <c r="B17" s="161"/>
      <c r="C17" s="161"/>
      <c r="D17" s="161"/>
      <c r="E17" s="161"/>
      <c r="F17" s="161"/>
      <c r="G17" s="202"/>
      <c r="H17" s="202"/>
      <c r="I17" s="202"/>
      <c r="J17" s="202"/>
      <c r="K17" s="205"/>
      <c r="L17" s="202"/>
      <c r="M17" s="202"/>
    </row>
    <row r="18" spans="1:13" s="201" customFormat="1" ht="11.25" hidden="1" customHeight="1" x14ac:dyDescent="0.2">
      <c r="A18" s="103"/>
      <c r="B18" s="161"/>
      <c r="C18" s="161"/>
      <c r="D18" s="161"/>
      <c r="E18" s="161"/>
      <c r="F18" s="161"/>
      <c r="G18" s="202"/>
      <c r="H18" s="202"/>
      <c r="I18" s="202"/>
      <c r="J18" s="202"/>
      <c r="K18" s="205"/>
      <c r="L18" s="202"/>
      <c r="M18" s="202"/>
    </row>
    <row r="19" spans="1:13" s="197" customFormat="1" hidden="1" x14ac:dyDescent="0.15">
      <c r="A19" s="103"/>
      <c r="B19" s="161"/>
      <c r="C19" s="161"/>
      <c r="D19" s="161"/>
      <c r="E19" s="161"/>
      <c r="F19" s="161"/>
      <c r="G19" s="202"/>
      <c r="H19" s="202"/>
      <c r="I19" s="202"/>
      <c r="J19" s="202"/>
      <c r="K19" s="205"/>
      <c r="L19" s="202"/>
      <c r="M19" s="202"/>
    </row>
    <row r="20" spans="1:13" s="197" customFormat="1" hidden="1" x14ac:dyDescent="0.15">
      <c r="A20" s="103"/>
      <c r="B20" s="161"/>
      <c r="C20" s="161"/>
      <c r="D20" s="161"/>
      <c r="E20" s="161"/>
      <c r="F20" s="161"/>
      <c r="G20" s="202"/>
      <c r="H20" s="202"/>
      <c r="I20" s="202"/>
      <c r="J20" s="202"/>
      <c r="K20" s="205"/>
      <c r="L20" s="202"/>
      <c r="M20" s="202"/>
    </row>
    <row r="21" spans="1:13" s="197" customFormat="1" hidden="1" x14ac:dyDescent="0.15">
      <c r="A21" s="103"/>
      <c r="B21" s="161"/>
      <c r="C21" s="161"/>
      <c r="D21" s="161"/>
      <c r="E21" s="161"/>
      <c r="F21" s="161"/>
      <c r="G21" s="202"/>
      <c r="H21" s="202"/>
      <c r="I21" s="202"/>
      <c r="J21" s="202"/>
      <c r="K21" s="205"/>
      <c r="L21" s="202"/>
      <c r="M21" s="202"/>
    </row>
    <row r="22" spans="1:13" s="197" customFormat="1" hidden="1" x14ac:dyDescent="0.15">
      <c r="A22" s="103"/>
      <c r="B22" s="161"/>
      <c r="C22" s="161"/>
      <c r="D22" s="161"/>
      <c r="E22" s="161"/>
      <c r="F22" s="161"/>
      <c r="G22" s="202"/>
      <c r="H22" s="202"/>
      <c r="I22" s="202"/>
      <c r="J22" s="202"/>
      <c r="K22" s="205"/>
      <c r="L22" s="202"/>
      <c r="M22" s="202"/>
    </row>
    <row r="23" spans="1:13" s="197" customFormat="1" hidden="1" x14ac:dyDescent="0.15">
      <c r="A23" s="103"/>
      <c r="B23" s="161"/>
      <c r="C23" s="161"/>
      <c r="D23" s="161"/>
      <c r="E23" s="161"/>
      <c r="F23" s="161"/>
      <c r="G23" s="202"/>
      <c r="H23" s="202"/>
      <c r="I23" s="202"/>
      <c r="J23" s="202"/>
      <c r="K23" s="205"/>
      <c r="L23" s="202"/>
      <c r="M23" s="202"/>
    </row>
    <row r="24" spans="1:13" s="201" customFormat="1" ht="11.25" hidden="1" customHeight="1" x14ac:dyDescent="0.2">
      <c r="A24" s="103"/>
      <c r="B24" s="161"/>
      <c r="C24" s="161"/>
      <c r="D24" s="161"/>
      <c r="E24" s="161"/>
      <c r="F24" s="161"/>
      <c r="G24" s="202"/>
      <c r="H24" s="202"/>
      <c r="I24" s="202"/>
      <c r="J24" s="202"/>
      <c r="K24" s="205"/>
      <c r="L24" s="202"/>
      <c r="M24" s="202"/>
    </row>
    <row r="25" spans="1:13" s="197" customFormat="1" ht="11.25" customHeight="1" x14ac:dyDescent="0.15">
      <c r="A25" s="195" t="s">
        <v>729</v>
      </c>
      <c r="B25" s="350" t="s">
        <v>1337</v>
      </c>
      <c r="C25" s="352"/>
      <c r="D25" s="352"/>
      <c r="E25" s="352"/>
      <c r="F25" s="352"/>
      <c r="G25" s="352"/>
      <c r="H25" s="352"/>
      <c r="I25" s="352"/>
      <c r="J25" s="352"/>
      <c r="K25" s="352"/>
      <c r="L25" s="352"/>
      <c r="M25" s="353"/>
    </row>
    <row r="26" spans="1:13" s="197" customFormat="1" ht="11.25" customHeight="1" x14ac:dyDescent="0.15">
      <c r="A26" s="195" t="s">
        <v>730</v>
      </c>
      <c r="B26" s="350" t="s">
        <v>1338</v>
      </c>
      <c r="C26" s="352"/>
      <c r="D26" s="352"/>
      <c r="E26" s="352"/>
      <c r="F26" s="352"/>
      <c r="G26" s="352"/>
      <c r="H26" s="352"/>
      <c r="I26" s="352"/>
      <c r="J26" s="352"/>
      <c r="K26" s="352"/>
      <c r="L26" s="352"/>
      <c r="M26" s="353"/>
    </row>
    <row r="27" spans="1:13" s="197" customFormat="1" ht="11.25" customHeight="1" x14ac:dyDescent="0.15">
      <c r="A27" s="195" t="s">
        <v>731</v>
      </c>
      <c r="B27" s="350" t="s">
        <v>1339</v>
      </c>
      <c r="C27" s="352"/>
      <c r="D27" s="352"/>
      <c r="E27" s="352"/>
      <c r="F27" s="352"/>
      <c r="G27" s="352"/>
      <c r="H27" s="352"/>
      <c r="I27" s="352"/>
      <c r="J27" s="352"/>
      <c r="K27" s="352"/>
      <c r="L27" s="352"/>
      <c r="M27" s="353"/>
    </row>
    <row r="28" spans="1:13" s="197" customFormat="1" x14ac:dyDescent="0.15"/>
    <row r="29" spans="1:13" x14ac:dyDescent="0.15">
      <c r="B29" s="189"/>
      <c r="C29" s="189"/>
      <c r="D29" s="190"/>
      <c r="E29" s="189"/>
      <c r="F29" s="189"/>
      <c r="G29" s="191"/>
      <c r="H29" s="189"/>
      <c r="I29" s="189"/>
      <c r="J29" s="191"/>
    </row>
    <row r="30" spans="1:13" s="194" customFormat="1" ht="11.25" customHeight="1" x14ac:dyDescent="0.2">
      <c r="A30" s="192" t="s">
        <v>18</v>
      </c>
      <c r="B30" s="193" t="s">
        <v>708</v>
      </c>
      <c r="C30" s="385">
        <v>5010106001</v>
      </c>
      <c r="D30" s="386"/>
      <c r="E30" s="192" t="s">
        <v>709</v>
      </c>
      <c r="F30" s="359" t="s">
        <v>142</v>
      </c>
      <c r="G30" s="360"/>
      <c r="H30" s="361"/>
      <c r="I30" s="192" t="s">
        <v>711</v>
      </c>
      <c r="J30" s="387" t="s">
        <v>143</v>
      </c>
      <c r="K30" s="388"/>
      <c r="L30" s="388"/>
      <c r="M30" s="389"/>
    </row>
    <row r="31" spans="1:13" s="100" customFormat="1" ht="11.25" customHeight="1" x14ac:dyDescent="0.2">
      <c r="A31" s="98" t="s">
        <v>712</v>
      </c>
      <c r="B31" s="99"/>
      <c r="C31" s="357"/>
      <c r="D31" s="358"/>
      <c r="E31" s="367"/>
      <c r="F31" s="368"/>
      <c r="G31" s="368"/>
      <c r="H31" s="98" t="s">
        <v>712</v>
      </c>
      <c r="I31" s="99"/>
      <c r="J31" s="357"/>
      <c r="K31" s="358"/>
      <c r="L31" s="365"/>
      <c r="M31" s="366"/>
    </row>
    <row r="32" spans="1:13" s="194" customFormat="1" ht="11.25" customHeight="1" x14ac:dyDescent="0.2">
      <c r="A32" s="195" t="s">
        <v>466</v>
      </c>
      <c r="B32" s="379" t="s">
        <v>737</v>
      </c>
      <c r="C32" s="380"/>
      <c r="D32" s="400"/>
      <c r="E32" s="379" t="s">
        <v>1340</v>
      </c>
      <c r="F32" s="380"/>
      <c r="G32" s="380"/>
      <c r="H32" s="380"/>
      <c r="I32" s="380"/>
      <c r="J32" s="380"/>
      <c r="K32" s="376"/>
      <c r="L32" s="377"/>
      <c r="M32" s="378"/>
    </row>
    <row r="33" spans="1:13" s="197" customFormat="1" ht="11.25" customHeight="1" x14ac:dyDescent="0.15">
      <c r="A33" s="195" t="s">
        <v>713</v>
      </c>
      <c r="B33" s="381" t="s">
        <v>1341</v>
      </c>
      <c r="C33" s="377"/>
      <c r="D33" s="377"/>
      <c r="E33" s="377"/>
      <c r="F33" s="377"/>
      <c r="G33" s="377"/>
      <c r="H33" s="377"/>
      <c r="I33" s="196" t="s">
        <v>715</v>
      </c>
      <c r="J33" s="381" t="s">
        <v>1342</v>
      </c>
      <c r="K33" s="382"/>
      <c r="L33" s="382"/>
      <c r="M33" s="383"/>
    </row>
    <row r="34" spans="1:13" s="201" customFormat="1" ht="11.25" customHeight="1" x14ac:dyDescent="0.2">
      <c r="A34" s="195" t="s">
        <v>738</v>
      </c>
      <c r="B34" s="265"/>
      <c r="C34" s="394" t="s">
        <v>1343</v>
      </c>
      <c r="D34" s="395"/>
      <c r="E34" s="396"/>
      <c r="F34" s="394" t="s">
        <v>1344</v>
      </c>
      <c r="G34" s="395"/>
      <c r="H34" s="396"/>
      <c r="I34" s="367" t="s">
        <v>1345</v>
      </c>
      <c r="J34" s="369"/>
      <c r="K34" s="367" t="s">
        <v>1346</v>
      </c>
      <c r="L34" s="369"/>
      <c r="M34" s="198"/>
    </row>
    <row r="35" spans="1:13" s="201" customFormat="1" ht="11.25" customHeight="1" x14ac:dyDescent="0.2">
      <c r="A35" s="195" t="s">
        <v>1187</v>
      </c>
      <c r="B35" s="266" t="s">
        <v>1347</v>
      </c>
      <c r="C35" s="267" t="s">
        <v>1348</v>
      </c>
      <c r="D35" s="160" t="s">
        <v>1349</v>
      </c>
      <c r="E35" s="160" t="s">
        <v>1350</v>
      </c>
      <c r="F35" s="160" t="s">
        <v>1348</v>
      </c>
      <c r="G35" s="160" t="s">
        <v>1349</v>
      </c>
      <c r="H35" s="160" t="s">
        <v>1350</v>
      </c>
      <c r="I35" s="160" t="s">
        <v>1348</v>
      </c>
      <c r="J35" s="160" t="s">
        <v>1350</v>
      </c>
      <c r="K35" s="160" t="s">
        <v>1348</v>
      </c>
      <c r="L35" s="160" t="s">
        <v>1350</v>
      </c>
      <c r="M35" s="160"/>
    </row>
    <row r="36" spans="1:13" s="201" customFormat="1" ht="11.25" customHeight="1" x14ac:dyDescent="0.2">
      <c r="A36" s="268">
        <v>0.95</v>
      </c>
      <c r="B36" s="269">
        <v>950</v>
      </c>
      <c r="C36" s="270">
        <v>560</v>
      </c>
      <c r="D36" s="270">
        <v>9350</v>
      </c>
      <c r="E36" s="270">
        <v>21450</v>
      </c>
      <c r="F36" s="270"/>
      <c r="G36" s="270"/>
      <c r="H36" s="270"/>
      <c r="I36" s="270"/>
      <c r="J36" s="270"/>
      <c r="K36" s="270">
        <v>400</v>
      </c>
      <c r="L36" s="271">
        <v>9280</v>
      </c>
      <c r="M36" s="272"/>
    </row>
    <row r="37" spans="1:13" s="201" customFormat="1" ht="11.25" customHeight="1" x14ac:dyDescent="0.2">
      <c r="A37" s="273">
        <v>1.5</v>
      </c>
      <c r="B37" s="269">
        <v>1500</v>
      </c>
      <c r="C37" s="270">
        <v>765</v>
      </c>
      <c r="D37" s="270">
        <v>11950</v>
      </c>
      <c r="E37" s="270">
        <v>25550</v>
      </c>
      <c r="F37" s="270"/>
      <c r="G37" s="270"/>
      <c r="H37" s="270"/>
      <c r="I37" s="270"/>
      <c r="J37" s="270"/>
      <c r="K37" s="270">
        <v>560</v>
      </c>
      <c r="L37" s="271">
        <v>10720</v>
      </c>
      <c r="M37" s="272"/>
    </row>
    <row r="38" spans="1:13" s="201" customFormat="1" ht="11.25" customHeight="1" x14ac:dyDescent="0.2">
      <c r="A38" s="273">
        <v>1.9</v>
      </c>
      <c r="B38" s="269">
        <v>1900</v>
      </c>
      <c r="C38" s="270">
        <v>840</v>
      </c>
      <c r="D38" s="270">
        <v>13150</v>
      </c>
      <c r="E38" s="270">
        <v>27250</v>
      </c>
      <c r="F38" s="270"/>
      <c r="G38" s="270"/>
      <c r="H38" s="270"/>
      <c r="I38" s="270"/>
      <c r="J38" s="270"/>
      <c r="K38" s="270">
        <v>610</v>
      </c>
      <c r="L38" s="271">
        <v>11460</v>
      </c>
      <c r="M38" s="272"/>
    </row>
    <row r="39" spans="1:13" s="201" customFormat="1" ht="11.25" customHeight="1" x14ac:dyDescent="0.2">
      <c r="A39" s="274">
        <v>3</v>
      </c>
      <c r="B39" s="269">
        <v>3000</v>
      </c>
      <c r="C39" s="270">
        <v>1005</v>
      </c>
      <c r="D39" s="270">
        <v>17400</v>
      </c>
      <c r="E39" s="270">
        <v>32500</v>
      </c>
      <c r="F39" s="270">
        <v>1030</v>
      </c>
      <c r="G39" s="270">
        <v>17400</v>
      </c>
      <c r="H39" s="270">
        <v>32500</v>
      </c>
      <c r="I39" s="270">
        <f>F39</f>
        <v>1030</v>
      </c>
      <c r="J39" s="270">
        <v>13750</v>
      </c>
      <c r="K39" s="270">
        <v>800</v>
      </c>
      <c r="L39" s="271">
        <v>13240</v>
      </c>
      <c r="M39" s="272"/>
    </row>
    <row r="40" spans="1:13" s="201" customFormat="1" ht="11.25" customHeight="1" x14ac:dyDescent="0.2">
      <c r="A40" s="274">
        <v>5</v>
      </c>
      <c r="B40" s="269">
        <v>5000</v>
      </c>
      <c r="C40" s="270">
        <v>1345</v>
      </c>
      <c r="D40" s="270">
        <v>23850</v>
      </c>
      <c r="E40" s="270">
        <v>41800</v>
      </c>
      <c r="F40" s="270">
        <v>1370</v>
      </c>
      <c r="G40" s="270">
        <v>23850</v>
      </c>
      <c r="H40" s="270">
        <v>41800</v>
      </c>
      <c r="I40" s="270">
        <f t="shared" ref="I40:I51" si="0">F40</f>
        <v>1370</v>
      </c>
      <c r="J40" s="270">
        <v>18850</v>
      </c>
      <c r="K40" s="270">
        <v>1170</v>
      </c>
      <c r="L40" s="271">
        <v>17920</v>
      </c>
      <c r="M40" s="272"/>
    </row>
    <row r="41" spans="1:13" s="201" customFormat="1" ht="11.25" customHeight="1" x14ac:dyDescent="0.2">
      <c r="A41" s="274">
        <v>10</v>
      </c>
      <c r="B41" s="269">
        <v>10000</v>
      </c>
      <c r="C41" s="270">
        <v>2735</v>
      </c>
      <c r="D41" s="270">
        <v>39100</v>
      </c>
      <c r="E41" s="270">
        <v>59800</v>
      </c>
      <c r="F41" s="270">
        <v>2790</v>
      </c>
      <c r="G41" s="270">
        <v>38950</v>
      </c>
      <c r="H41" s="270">
        <v>59800</v>
      </c>
      <c r="I41" s="270">
        <f t="shared" si="0"/>
        <v>2790</v>
      </c>
      <c r="J41" s="270">
        <v>31000</v>
      </c>
      <c r="K41" s="270">
        <v>2450</v>
      </c>
      <c r="L41" s="271">
        <v>23160</v>
      </c>
      <c r="M41" s="272"/>
    </row>
    <row r="42" spans="1:13" s="201" customFormat="1" ht="11.25" customHeight="1" x14ac:dyDescent="0.2">
      <c r="A42" s="274">
        <v>15</v>
      </c>
      <c r="B42" s="269">
        <v>15000</v>
      </c>
      <c r="C42" s="270">
        <v>3545</v>
      </c>
      <c r="D42" s="270">
        <v>49000</v>
      </c>
      <c r="E42" s="270">
        <v>77900</v>
      </c>
      <c r="F42" s="270">
        <v>3580</v>
      </c>
      <c r="G42" s="270">
        <v>49000</v>
      </c>
      <c r="H42" s="270">
        <v>77900</v>
      </c>
      <c r="I42" s="270">
        <f t="shared" si="0"/>
        <v>3580</v>
      </c>
      <c r="J42" s="270">
        <v>37400</v>
      </c>
      <c r="K42" s="270">
        <v>3300</v>
      </c>
      <c r="L42" s="271">
        <v>33160</v>
      </c>
      <c r="M42" s="272"/>
    </row>
    <row r="43" spans="1:13" s="201" customFormat="1" ht="11.25" customHeight="1" x14ac:dyDescent="0.2">
      <c r="A43" s="274">
        <v>20</v>
      </c>
      <c r="B43" s="269">
        <v>20000</v>
      </c>
      <c r="C43" s="270">
        <v>4325</v>
      </c>
      <c r="D43" s="270">
        <v>60400</v>
      </c>
      <c r="E43" s="270">
        <v>92300</v>
      </c>
      <c r="F43" s="270">
        <v>4410</v>
      </c>
      <c r="G43" s="270">
        <v>61050</v>
      </c>
      <c r="H43" s="270">
        <v>93200</v>
      </c>
      <c r="I43" s="270">
        <f t="shared" si="0"/>
        <v>4410</v>
      </c>
      <c r="J43" s="270">
        <v>44700</v>
      </c>
      <c r="K43" s="270">
        <v>4500</v>
      </c>
      <c r="L43" s="271">
        <v>31240</v>
      </c>
      <c r="M43" s="272"/>
    </row>
    <row r="44" spans="1:13" s="201" customFormat="1" ht="11.25" customHeight="1" x14ac:dyDescent="0.2">
      <c r="A44" s="274">
        <v>30</v>
      </c>
      <c r="B44" s="269">
        <v>30000</v>
      </c>
      <c r="C44" s="270">
        <v>5560</v>
      </c>
      <c r="D44" s="270">
        <v>80100</v>
      </c>
      <c r="E44" s="270">
        <v>113700</v>
      </c>
      <c r="F44" s="270">
        <v>5600</v>
      </c>
      <c r="G44" s="270">
        <v>80100</v>
      </c>
      <c r="H44" s="270">
        <v>113700</v>
      </c>
      <c r="I44" s="270">
        <f t="shared" si="0"/>
        <v>5600</v>
      </c>
      <c r="J44" s="270">
        <v>55050</v>
      </c>
      <c r="K44" s="270"/>
      <c r="L44" s="271"/>
      <c r="M44" s="272"/>
    </row>
    <row r="45" spans="1:13" s="201" customFormat="1" ht="11.25" customHeight="1" x14ac:dyDescent="0.2">
      <c r="A45" s="274">
        <v>40</v>
      </c>
      <c r="B45" s="269">
        <v>40000</v>
      </c>
      <c r="C45" s="270">
        <v>6740</v>
      </c>
      <c r="D45" s="270">
        <v>98250</v>
      </c>
      <c r="E45" s="270">
        <v>133400</v>
      </c>
      <c r="F45" s="270">
        <v>6785</v>
      </c>
      <c r="G45" s="270">
        <v>98750</v>
      </c>
      <c r="H45" s="270">
        <v>133700</v>
      </c>
      <c r="I45" s="270">
        <f t="shared" si="0"/>
        <v>6785</v>
      </c>
      <c r="J45" s="270">
        <v>69100</v>
      </c>
      <c r="K45" s="270"/>
      <c r="L45" s="271"/>
      <c r="M45" s="272"/>
    </row>
    <row r="46" spans="1:13" s="201" customFormat="1" ht="11.25" customHeight="1" x14ac:dyDescent="0.2">
      <c r="A46" s="274">
        <v>50</v>
      </c>
      <c r="B46" s="269">
        <v>50000</v>
      </c>
      <c r="C46" s="270">
        <v>7360</v>
      </c>
      <c r="D46" s="270">
        <v>112200</v>
      </c>
      <c r="E46" s="270">
        <v>166250</v>
      </c>
      <c r="F46" s="270">
        <v>7405</v>
      </c>
      <c r="G46" s="270">
        <v>112200</v>
      </c>
      <c r="H46" s="270">
        <v>168650</v>
      </c>
      <c r="I46" s="270">
        <f t="shared" si="0"/>
        <v>7405</v>
      </c>
      <c r="J46" s="270">
        <v>74200</v>
      </c>
      <c r="K46" s="270"/>
      <c r="L46" s="271"/>
      <c r="M46" s="272"/>
    </row>
    <row r="47" spans="1:13" s="197" customFormat="1" x14ac:dyDescent="0.15">
      <c r="A47" s="274">
        <v>60</v>
      </c>
      <c r="B47" s="269">
        <v>60000</v>
      </c>
      <c r="C47" s="270">
        <v>8620</v>
      </c>
      <c r="D47" s="270">
        <v>130800</v>
      </c>
      <c r="E47" s="270">
        <v>191050</v>
      </c>
      <c r="F47" s="270">
        <v>8670</v>
      </c>
      <c r="G47" s="270">
        <v>128650</v>
      </c>
      <c r="H47" s="270">
        <v>192050</v>
      </c>
      <c r="I47" s="270">
        <f t="shared" si="0"/>
        <v>8670</v>
      </c>
      <c r="J47" s="270">
        <v>84850</v>
      </c>
      <c r="K47" s="270"/>
      <c r="L47" s="271"/>
      <c r="M47" s="272"/>
    </row>
    <row r="48" spans="1:13" s="197" customFormat="1" x14ac:dyDescent="0.15">
      <c r="A48" s="274">
        <v>70</v>
      </c>
      <c r="B48" s="269">
        <v>70000</v>
      </c>
      <c r="C48" s="270">
        <v>8645</v>
      </c>
      <c r="D48" s="270">
        <v>135000</v>
      </c>
      <c r="E48" s="270">
        <v>205900</v>
      </c>
      <c r="F48" s="270">
        <v>8695</v>
      </c>
      <c r="G48" s="270">
        <v>135000</v>
      </c>
      <c r="H48" s="270">
        <v>209850</v>
      </c>
      <c r="I48" s="270">
        <f t="shared" si="0"/>
        <v>8695</v>
      </c>
      <c r="J48" s="270">
        <v>83350</v>
      </c>
      <c r="K48" s="270"/>
      <c r="L48" s="271"/>
      <c r="M48" s="272"/>
    </row>
    <row r="49" spans="1:13" s="197" customFormat="1" x14ac:dyDescent="0.15">
      <c r="A49" s="274">
        <v>80</v>
      </c>
      <c r="B49" s="269">
        <v>80000</v>
      </c>
      <c r="C49" s="270">
        <v>10085</v>
      </c>
      <c r="D49" s="270">
        <v>158300</v>
      </c>
      <c r="E49" s="270">
        <v>235750</v>
      </c>
      <c r="F49" s="270">
        <v>10140</v>
      </c>
      <c r="G49" s="270">
        <v>158300</v>
      </c>
      <c r="H49" s="270">
        <v>239850</v>
      </c>
      <c r="I49" s="270">
        <f t="shared" si="0"/>
        <v>10140</v>
      </c>
      <c r="J49" s="270">
        <v>98300</v>
      </c>
      <c r="K49" s="270"/>
      <c r="L49" s="271"/>
      <c r="M49" s="272"/>
    </row>
    <row r="50" spans="1:13" s="197" customFormat="1" x14ac:dyDescent="0.15">
      <c r="A50" s="274">
        <v>90</v>
      </c>
      <c r="B50" s="269">
        <v>90000</v>
      </c>
      <c r="C50" s="270">
        <v>11650</v>
      </c>
      <c r="D50" s="270">
        <v>174800</v>
      </c>
      <c r="E50" s="270">
        <v>257500</v>
      </c>
      <c r="F50" s="270">
        <v>11220</v>
      </c>
      <c r="G50" s="270">
        <v>174800</v>
      </c>
      <c r="H50" s="270">
        <v>261850</v>
      </c>
      <c r="I50" s="270">
        <f t="shared" si="0"/>
        <v>11220</v>
      </c>
      <c r="J50" s="270">
        <v>101650</v>
      </c>
      <c r="K50" s="270"/>
      <c r="L50" s="271"/>
      <c r="M50" s="272"/>
    </row>
    <row r="51" spans="1:13" s="197" customFormat="1" x14ac:dyDescent="0.15">
      <c r="A51" s="274">
        <v>100</v>
      </c>
      <c r="B51" s="269">
        <v>100000</v>
      </c>
      <c r="C51" s="270">
        <v>12290</v>
      </c>
      <c r="D51" s="270">
        <v>190550</v>
      </c>
      <c r="E51" s="270">
        <v>279250</v>
      </c>
      <c r="F51" s="270">
        <v>12380</v>
      </c>
      <c r="G51" s="270">
        <v>191200</v>
      </c>
      <c r="H51" s="270">
        <v>284700</v>
      </c>
      <c r="I51" s="270">
        <f t="shared" si="0"/>
        <v>12380</v>
      </c>
      <c r="J51" s="270">
        <v>118600</v>
      </c>
      <c r="K51" s="270"/>
      <c r="L51" s="271"/>
      <c r="M51" s="272"/>
    </row>
    <row r="52" spans="1:13" s="201" customFormat="1" ht="11.25" customHeight="1" x14ac:dyDescent="0.2">
      <c r="A52" s="274"/>
      <c r="B52" s="161"/>
      <c r="C52" s="161"/>
      <c r="D52" s="161"/>
      <c r="E52" s="161"/>
      <c r="F52" s="161"/>
      <c r="G52" s="202"/>
      <c r="H52" s="202"/>
      <c r="I52" s="202"/>
      <c r="J52" s="202"/>
      <c r="K52" s="205"/>
      <c r="L52" s="202"/>
      <c r="M52" s="202"/>
    </row>
    <row r="53" spans="1:13" s="197" customFormat="1" ht="11.25" customHeight="1" x14ac:dyDescent="0.15">
      <c r="A53" s="195" t="s">
        <v>729</v>
      </c>
      <c r="B53" s="371" t="s">
        <v>1351</v>
      </c>
      <c r="C53" s="401"/>
      <c r="D53" s="401"/>
      <c r="E53" s="401"/>
      <c r="F53" s="401"/>
      <c r="G53" s="401"/>
      <c r="H53" s="401"/>
      <c r="I53" s="401"/>
      <c r="J53" s="401"/>
      <c r="K53" s="401"/>
      <c r="L53" s="401"/>
      <c r="M53" s="402"/>
    </row>
    <row r="54" spans="1:13" s="197" customFormat="1" ht="22.5" customHeight="1" x14ac:dyDescent="0.15">
      <c r="A54" s="195" t="s">
        <v>730</v>
      </c>
      <c r="B54" s="371" t="s">
        <v>1352</v>
      </c>
      <c r="C54" s="401"/>
      <c r="D54" s="401"/>
      <c r="E54" s="401"/>
      <c r="F54" s="401"/>
      <c r="G54" s="401"/>
      <c r="H54" s="401"/>
      <c r="I54" s="401"/>
      <c r="J54" s="401"/>
      <c r="K54" s="401"/>
      <c r="L54" s="401"/>
      <c r="M54" s="402"/>
    </row>
    <row r="55" spans="1:13" s="197" customFormat="1" ht="11.25" customHeight="1" x14ac:dyDescent="0.15">
      <c r="A55" s="195" t="s">
        <v>731</v>
      </c>
      <c r="B55" s="275" t="s">
        <v>1353</v>
      </c>
      <c r="C55" s="276"/>
      <c r="D55" s="276"/>
      <c r="E55" s="276"/>
      <c r="F55" s="276"/>
      <c r="G55" s="276"/>
      <c r="H55" s="276"/>
      <c r="I55" s="276"/>
      <c r="J55" s="276"/>
      <c r="K55" s="276"/>
      <c r="L55" s="276"/>
      <c r="M55" s="277"/>
    </row>
    <row r="56" spans="1:13" s="197" customFormat="1" x14ac:dyDescent="0.15"/>
    <row r="57" spans="1:13" x14ac:dyDescent="0.15">
      <c r="B57" s="189"/>
      <c r="C57" s="189"/>
      <c r="D57" s="190"/>
      <c r="E57" s="189"/>
      <c r="F57" s="189"/>
      <c r="G57" s="191"/>
      <c r="H57" s="189"/>
      <c r="I57" s="189"/>
      <c r="J57" s="191"/>
    </row>
    <row r="58" spans="1:13" s="194" customFormat="1" ht="11.25" customHeight="1" x14ac:dyDescent="0.2">
      <c r="A58" s="192" t="s">
        <v>18</v>
      </c>
      <c r="B58" s="193" t="s">
        <v>708</v>
      </c>
      <c r="C58" s="385">
        <v>5010106001</v>
      </c>
      <c r="D58" s="386"/>
      <c r="E58" s="192" t="s">
        <v>709</v>
      </c>
      <c r="F58" s="359" t="s">
        <v>142</v>
      </c>
      <c r="G58" s="360"/>
      <c r="H58" s="361"/>
      <c r="I58" s="192" t="s">
        <v>711</v>
      </c>
      <c r="J58" s="387" t="s">
        <v>144</v>
      </c>
      <c r="K58" s="388"/>
      <c r="L58" s="388"/>
      <c r="M58" s="389"/>
    </row>
    <row r="59" spans="1:13" s="100" customFormat="1" ht="11.25" customHeight="1" x14ac:dyDescent="0.2">
      <c r="A59" s="98" t="s">
        <v>712</v>
      </c>
      <c r="B59" s="99"/>
      <c r="C59" s="357"/>
      <c r="D59" s="358"/>
      <c r="E59" s="367"/>
      <c r="F59" s="368"/>
      <c r="G59" s="368"/>
      <c r="H59" s="98" t="s">
        <v>712</v>
      </c>
      <c r="I59" s="99"/>
      <c r="J59" s="357"/>
      <c r="K59" s="358"/>
      <c r="L59" s="365"/>
      <c r="M59" s="366"/>
    </row>
    <row r="60" spans="1:13" s="194" customFormat="1" ht="11.25" customHeight="1" x14ac:dyDescent="0.2">
      <c r="A60" s="195" t="s">
        <v>466</v>
      </c>
      <c r="B60" s="379" t="s">
        <v>1354</v>
      </c>
      <c r="C60" s="380"/>
      <c r="D60" s="400"/>
      <c r="E60" s="379" t="s">
        <v>1355</v>
      </c>
      <c r="F60" s="380"/>
      <c r="G60" s="380"/>
      <c r="H60" s="380"/>
      <c r="I60" s="380"/>
      <c r="J60" s="380"/>
      <c r="K60" s="376"/>
      <c r="L60" s="377"/>
      <c r="M60" s="378"/>
    </row>
    <row r="61" spans="1:13" s="197" customFormat="1" ht="11.25" customHeight="1" x14ac:dyDescent="0.15">
      <c r="A61" s="195" t="s">
        <v>713</v>
      </c>
      <c r="B61" s="381" t="s">
        <v>1356</v>
      </c>
      <c r="C61" s="377"/>
      <c r="D61" s="377"/>
      <c r="E61" s="377"/>
      <c r="F61" s="377"/>
      <c r="G61" s="377"/>
      <c r="H61" s="377"/>
      <c r="I61" s="196" t="s">
        <v>715</v>
      </c>
      <c r="J61" s="381" t="s">
        <v>1357</v>
      </c>
      <c r="K61" s="382"/>
      <c r="L61" s="382"/>
      <c r="M61" s="383"/>
    </row>
    <row r="62" spans="1:13" s="201" customFormat="1" ht="11.25" customHeight="1" x14ac:dyDescent="0.2">
      <c r="A62" s="195" t="s">
        <v>738</v>
      </c>
      <c r="B62" s="266" t="s">
        <v>1347</v>
      </c>
      <c r="C62" s="394" t="s">
        <v>1358</v>
      </c>
      <c r="D62" s="395"/>
      <c r="E62" s="395"/>
      <c r="F62" s="396"/>
      <c r="G62" s="394" t="s">
        <v>1359</v>
      </c>
      <c r="H62" s="395"/>
      <c r="I62" s="395"/>
      <c r="J62" s="395"/>
      <c r="K62" s="395"/>
      <c r="L62" s="395"/>
      <c r="M62" s="396"/>
    </row>
    <row r="63" spans="1:13" s="201" customFormat="1" ht="11.25" customHeight="1" x14ac:dyDescent="0.2">
      <c r="A63" s="195" t="s">
        <v>1187</v>
      </c>
      <c r="B63" s="266"/>
      <c r="C63" s="198" t="s">
        <v>1360</v>
      </c>
      <c r="D63" s="198" t="s">
        <v>1361</v>
      </c>
      <c r="E63" s="198" t="s">
        <v>1362</v>
      </c>
      <c r="F63" s="199" t="s">
        <v>721</v>
      </c>
      <c r="G63" s="198" t="s">
        <v>961</v>
      </c>
      <c r="H63" s="198" t="s">
        <v>962</v>
      </c>
      <c r="I63" s="198" t="s">
        <v>963</v>
      </c>
      <c r="J63" s="104" t="s">
        <v>1363</v>
      </c>
      <c r="K63" s="104" t="s">
        <v>1364</v>
      </c>
      <c r="L63" s="104" t="s">
        <v>1365</v>
      </c>
      <c r="M63" s="104" t="s">
        <v>1366</v>
      </c>
    </row>
    <row r="64" spans="1:13" s="201" customFormat="1" ht="11.25" customHeight="1" x14ac:dyDescent="0.2">
      <c r="A64" s="278">
        <v>390</v>
      </c>
      <c r="B64" s="279">
        <v>390</v>
      </c>
      <c r="C64" s="280">
        <v>750</v>
      </c>
      <c r="D64" s="280">
        <v>750</v>
      </c>
      <c r="E64" s="280">
        <v>770</v>
      </c>
      <c r="F64" s="281">
        <v>140</v>
      </c>
      <c r="G64" s="280">
        <v>1800</v>
      </c>
      <c r="H64" s="280">
        <v>1800</v>
      </c>
      <c r="I64" s="280">
        <v>2400</v>
      </c>
      <c r="J64" s="161">
        <v>180</v>
      </c>
      <c r="K64" s="161">
        <v>90</v>
      </c>
      <c r="L64" s="161">
        <v>890</v>
      </c>
      <c r="M64" s="161">
        <f>SUM(J64:L64)</f>
        <v>1160</v>
      </c>
    </row>
    <row r="65" spans="1:13" s="201" customFormat="1" ht="11.25" customHeight="1" x14ac:dyDescent="0.2">
      <c r="A65" s="278">
        <v>450</v>
      </c>
      <c r="B65" s="282">
        <v>450</v>
      </c>
      <c r="C65" s="280">
        <v>550</v>
      </c>
      <c r="D65" s="280">
        <v>900</v>
      </c>
      <c r="E65" s="280">
        <v>1010</v>
      </c>
      <c r="F65" s="281">
        <v>155</v>
      </c>
      <c r="G65" s="280">
        <v>1850</v>
      </c>
      <c r="H65" s="280">
        <v>1850</v>
      </c>
      <c r="I65" s="280">
        <v>2500</v>
      </c>
      <c r="J65" s="161">
        <v>205</v>
      </c>
      <c r="K65" s="161">
        <v>100</v>
      </c>
      <c r="L65" s="161">
        <v>990</v>
      </c>
      <c r="M65" s="161">
        <f t="shared" ref="M65:M67" si="1">SUM(J65:L65)</f>
        <v>1295</v>
      </c>
    </row>
    <row r="66" spans="1:13" s="201" customFormat="1" ht="11.25" customHeight="1" x14ac:dyDescent="0.2">
      <c r="A66" s="278">
        <v>990</v>
      </c>
      <c r="B66" s="282">
        <v>990</v>
      </c>
      <c r="C66" s="280">
        <v>1000</v>
      </c>
      <c r="D66" s="280">
        <v>1000</v>
      </c>
      <c r="E66" s="280">
        <v>1100</v>
      </c>
      <c r="F66" s="281">
        <v>255</v>
      </c>
      <c r="G66" s="280">
        <v>2000</v>
      </c>
      <c r="H66" s="280">
        <v>2000</v>
      </c>
      <c r="I66" s="280">
        <v>2600</v>
      </c>
      <c r="J66" s="161">
        <v>310</v>
      </c>
      <c r="K66" s="161">
        <v>110</v>
      </c>
      <c r="L66" s="161">
        <v>1090</v>
      </c>
      <c r="M66" s="161">
        <f t="shared" si="1"/>
        <v>1510</v>
      </c>
    </row>
    <row r="67" spans="1:13" s="201" customFormat="1" ht="11.25" customHeight="1" x14ac:dyDescent="0.2">
      <c r="A67" s="278">
        <v>1950</v>
      </c>
      <c r="B67" s="282">
        <v>1950</v>
      </c>
      <c r="C67" s="280">
        <v>1200</v>
      </c>
      <c r="D67" s="280">
        <v>1200</v>
      </c>
      <c r="E67" s="280">
        <v>1505</v>
      </c>
      <c r="F67" s="281">
        <v>400</v>
      </c>
      <c r="G67" s="280">
        <v>2100</v>
      </c>
      <c r="H67" s="280">
        <v>2500</v>
      </c>
      <c r="I67" s="280">
        <v>2600</v>
      </c>
      <c r="J67" s="161">
        <v>480</v>
      </c>
      <c r="K67" s="161">
        <v>155</v>
      </c>
      <c r="L67" s="161">
        <v>1280</v>
      </c>
      <c r="M67" s="161">
        <f t="shared" si="1"/>
        <v>1915</v>
      </c>
    </row>
    <row r="68" spans="1:13" s="201" customFormat="1" ht="11.25" customHeight="1" x14ac:dyDescent="0.2">
      <c r="A68" s="278"/>
      <c r="B68" s="283"/>
      <c r="C68" s="283"/>
      <c r="D68" s="283"/>
      <c r="E68" s="270"/>
      <c r="F68" s="283"/>
      <c r="G68" s="283"/>
      <c r="H68" s="283"/>
      <c r="I68" s="270"/>
      <c r="J68" s="270"/>
      <c r="K68" s="271"/>
      <c r="L68" s="272"/>
      <c r="M68" s="272"/>
    </row>
    <row r="69" spans="1:13" s="201" customFormat="1" ht="11.25" hidden="1" customHeight="1" x14ac:dyDescent="0.2">
      <c r="A69" s="278"/>
      <c r="B69" s="283"/>
      <c r="C69" s="283"/>
      <c r="D69" s="283"/>
      <c r="E69" s="270"/>
      <c r="F69" s="283"/>
      <c r="G69" s="283"/>
      <c r="H69" s="283"/>
      <c r="I69" s="270"/>
      <c r="J69" s="270"/>
      <c r="K69" s="271"/>
      <c r="L69" s="272"/>
      <c r="M69" s="272"/>
    </row>
    <row r="70" spans="1:13" s="201" customFormat="1" ht="11.25" hidden="1" customHeight="1" x14ac:dyDescent="0.2">
      <c r="A70" s="278"/>
      <c r="B70" s="283"/>
      <c r="C70" s="283"/>
      <c r="D70" s="283"/>
      <c r="E70" s="270"/>
      <c r="F70" s="283"/>
      <c r="G70" s="283"/>
      <c r="H70" s="283"/>
      <c r="I70" s="270"/>
      <c r="J70" s="270"/>
      <c r="K70" s="271"/>
      <c r="L70" s="272"/>
      <c r="M70" s="272"/>
    </row>
    <row r="71" spans="1:13" s="201" customFormat="1" ht="11.25" hidden="1" customHeight="1" x14ac:dyDescent="0.2">
      <c r="A71" s="278"/>
      <c r="B71" s="283"/>
      <c r="C71" s="283"/>
      <c r="D71" s="283"/>
      <c r="E71" s="270"/>
      <c r="F71" s="283"/>
      <c r="G71" s="283"/>
      <c r="H71" s="283"/>
      <c r="I71" s="270"/>
      <c r="J71" s="270"/>
      <c r="K71" s="271"/>
      <c r="L71" s="272"/>
      <c r="M71" s="272"/>
    </row>
    <row r="72" spans="1:13" s="201" customFormat="1" ht="11.25" hidden="1" customHeight="1" x14ac:dyDescent="0.2">
      <c r="A72" s="278"/>
      <c r="B72" s="283"/>
      <c r="C72" s="283"/>
      <c r="D72" s="283"/>
      <c r="E72" s="270"/>
      <c r="F72" s="283"/>
      <c r="G72" s="283"/>
      <c r="H72" s="283"/>
      <c r="I72" s="270"/>
      <c r="J72" s="270"/>
      <c r="K72" s="271"/>
      <c r="L72" s="272"/>
      <c r="M72" s="272"/>
    </row>
    <row r="73" spans="1:13" s="201" customFormat="1" ht="11.25" hidden="1" customHeight="1" x14ac:dyDescent="0.2">
      <c r="A73" s="274"/>
      <c r="B73" s="159"/>
      <c r="C73" s="159"/>
      <c r="D73" s="159"/>
      <c r="E73" s="161"/>
      <c r="F73" s="159"/>
      <c r="G73" s="202"/>
      <c r="H73" s="202"/>
      <c r="I73" s="203"/>
      <c r="J73" s="202"/>
      <c r="K73" s="205"/>
      <c r="L73" s="202"/>
      <c r="M73" s="202"/>
    </row>
    <row r="74" spans="1:13" s="285" customFormat="1" ht="11.25" customHeight="1" x14ac:dyDescent="0.15">
      <c r="A74" s="284" t="s">
        <v>729</v>
      </c>
      <c r="B74" s="371" t="s">
        <v>1351</v>
      </c>
      <c r="C74" s="401"/>
      <c r="D74" s="401"/>
      <c r="E74" s="401"/>
      <c r="F74" s="401"/>
      <c r="G74" s="401"/>
      <c r="H74" s="401"/>
      <c r="I74" s="401"/>
      <c r="J74" s="401"/>
      <c r="K74" s="401"/>
      <c r="L74" s="401"/>
      <c r="M74" s="402"/>
    </row>
    <row r="75" spans="1:13" s="197" customFormat="1" ht="11.25" customHeight="1" x14ac:dyDescent="0.15">
      <c r="A75" s="195" t="s">
        <v>730</v>
      </c>
      <c r="B75" s="384" t="s">
        <v>1367</v>
      </c>
      <c r="C75" s="372"/>
      <c r="D75" s="372"/>
      <c r="E75" s="372"/>
      <c r="F75" s="372"/>
      <c r="G75" s="372"/>
      <c r="H75" s="372"/>
      <c r="I75" s="372"/>
      <c r="J75" s="372"/>
      <c r="K75" s="372"/>
      <c r="L75" s="372"/>
      <c r="M75" s="373"/>
    </row>
    <row r="76" spans="1:13" s="197" customFormat="1" ht="11.25" customHeight="1" x14ac:dyDescent="0.15">
      <c r="A76" s="195" t="s">
        <v>731</v>
      </c>
      <c r="B76" s="384"/>
      <c r="C76" s="372"/>
      <c r="D76" s="372"/>
      <c r="E76" s="372"/>
      <c r="F76" s="372"/>
      <c r="G76" s="372"/>
      <c r="H76" s="372"/>
      <c r="I76" s="372"/>
      <c r="J76" s="372"/>
      <c r="K76" s="372"/>
      <c r="L76" s="372"/>
      <c r="M76" s="373"/>
    </row>
    <row r="77" spans="1:13" s="197" customFormat="1" x14ac:dyDescent="0.15"/>
    <row r="78" spans="1:13" x14ac:dyDescent="0.15">
      <c r="B78" s="189"/>
      <c r="C78" s="189"/>
      <c r="D78" s="190"/>
      <c r="E78" s="189"/>
      <c r="F78" s="189"/>
      <c r="G78" s="191"/>
      <c r="H78" s="189"/>
      <c r="I78" s="189"/>
      <c r="J78" s="191"/>
    </row>
    <row r="79" spans="1:13" s="194" customFormat="1" ht="11.25" customHeight="1" x14ac:dyDescent="0.2">
      <c r="A79" s="192" t="s">
        <v>18</v>
      </c>
      <c r="B79" s="193" t="s">
        <v>708</v>
      </c>
      <c r="C79" s="385">
        <v>5010106002</v>
      </c>
      <c r="D79" s="386"/>
      <c r="E79" s="192" t="s">
        <v>709</v>
      </c>
      <c r="F79" s="359" t="s">
        <v>1368</v>
      </c>
      <c r="G79" s="360"/>
      <c r="H79" s="361"/>
      <c r="I79" s="192" t="s">
        <v>711</v>
      </c>
      <c r="J79" s="387" t="s">
        <v>1369</v>
      </c>
      <c r="K79" s="388"/>
      <c r="L79" s="388"/>
      <c r="M79" s="389"/>
    </row>
    <row r="80" spans="1:13" s="100" customFormat="1" ht="11.25" customHeight="1" x14ac:dyDescent="0.2">
      <c r="A80" s="98" t="s">
        <v>712</v>
      </c>
      <c r="B80" s="99"/>
      <c r="C80" s="357"/>
      <c r="D80" s="358"/>
      <c r="E80" s="367"/>
      <c r="F80" s="368"/>
      <c r="G80" s="368"/>
      <c r="H80" s="98" t="s">
        <v>712</v>
      </c>
      <c r="I80" s="99"/>
      <c r="J80" s="357"/>
      <c r="K80" s="358"/>
      <c r="L80" s="365"/>
      <c r="M80" s="366"/>
    </row>
    <row r="81" spans="1:13" s="194" customFormat="1" ht="11.25" customHeight="1" x14ac:dyDescent="0.2">
      <c r="A81" s="195" t="s">
        <v>466</v>
      </c>
      <c r="B81" s="376" t="s">
        <v>274</v>
      </c>
      <c r="C81" s="377"/>
      <c r="D81" s="378"/>
      <c r="E81" s="379" t="s">
        <v>275</v>
      </c>
      <c r="F81" s="380"/>
      <c r="G81" s="380"/>
      <c r="H81" s="380"/>
      <c r="I81" s="380"/>
      <c r="J81" s="380"/>
      <c r="K81" s="376"/>
      <c r="L81" s="377"/>
      <c r="M81" s="378"/>
    </row>
    <row r="82" spans="1:13" s="197" customFormat="1" ht="11.25" customHeight="1" x14ac:dyDescent="0.15">
      <c r="A82" s="195" t="s">
        <v>713</v>
      </c>
      <c r="B82" s="381" t="s">
        <v>1370</v>
      </c>
      <c r="C82" s="377"/>
      <c r="D82" s="377"/>
      <c r="E82" s="377"/>
      <c r="F82" s="377"/>
      <c r="G82" s="377"/>
      <c r="H82" s="377"/>
      <c r="I82" s="196" t="s">
        <v>715</v>
      </c>
      <c r="J82" s="381" t="s">
        <v>737</v>
      </c>
      <c r="K82" s="382"/>
      <c r="L82" s="382"/>
      <c r="M82" s="383"/>
    </row>
    <row r="83" spans="1:13" s="201" customFormat="1" ht="11.25" customHeight="1" x14ac:dyDescent="0.2">
      <c r="A83" s="195" t="s">
        <v>1187</v>
      </c>
      <c r="B83" s="198" t="s">
        <v>961</v>
      </c>
      <c r="C83" s="198" t="s">
        <v>962</v>
      </c>
      <c r="D83" s="198" t="s">
        <v>963</v>
      </c>
      <c r="E83" s="199" t="s">
        <v>721</v>
      </c>
      <c r="F83" s="199" t="s">
        <v>874</v>
      </c>
      <c r="G83" s="198"/>
      <c r="H83" s="199"/>
      <c r="I83" s="198"/>
      <c r="J83" s="198"/>
      <c r="K83" s="200"/>
      <c r="L83" s="198"/>
      <c r="M83" s="198"/>
    </row>
    <row r="84" spans="1:13" s="201" customFormat="1" ht="11.25" customHeight="1" x14ac:dyDescent="0.2">
      <c r="A84" s="261" t="s">
        <v>1371</v>
      </c>
      <c r="B84" s="280">
        <v>900</v>
      </c>
      <c r="C84" s="280">
        <v>650</v>
      </c>
      <c r="D84" s="280">
        <v>1400</v>
      </c>
      <c r="E84" s="161">
        <v>210</v>
      </c>
      <c r="F84" s="161" t="s">
        <v>1372</v>
      </c>
      <c r="G84" s="202"/>
      <c r="H84" s="203"/>
      <c r="I84" s="202"/>
      <c r="J84" s="202"/>
      <c r="K84" s="205"/>
      <c r="L84" s="202"/>
      <c r="M84" s="202"/>
    </row>
    <row r="85" spans="1:13" s="201" customFormat="1" ht="11.25" customHeight="1" x14ac:dyDescent="0.2">
      <c r="A85" s="261" t="s">
        <v>1371</v>
      </c>
      <c r="B85" s="280">
        <v>1300</v>
      </c>
      <c r="C85" s="280">
        <v>650</v>
      </c>
      <c r="D85" s="280">
        <v>1400</v>
      </c>
      <c r="E85" s="161">
        <v>380</v>
      </c>
      <c r="F85" s="161" t="s">
        <v>1373</v>
      </c>
      <c r="G85" s="202"/>
      <c r="H85" s="203"/>
      <c r="I85" s="202"/>
      <c r="J85" s="202"/>
      <c r="K85" s="205"/>
      <c r="L85" s="202"/>
      <c r="M85" s="202"/>
    </row>
    <row r="86" spans="1:13" s="201" customFormat="1" ht="11.25" customHeight="1" x14ac:dyDescent="0.2">
      <c r="A86" s="261"/>
      <c r="B86" s="161"/>
      <c r="C86" s="161"/>
      <c r="D86" s="161"/>
      <c r="E86" s="161"/>
      <c r="F86" s="161"/>
      <c r="G86" s="202"/>
      <c r="H86" s="203"/>
      <c r="I86" s="202"/>
      <c r="J86" s="202"/>
      <c r="K86" s="205"/>
      <c r="L86" s="202"/>
      <c r="M86" s="202"/>
    </row>
    <row r="87" spans="1:13" s="201" customFormat="1" ht="11.25" hidden="1" customHeight="1" x14ac:dyDescent="0.2">
      <c r="A87" s="261"/>
      <c r="B87" s="161"/>
      <c r="C87" s="161"/>
      <c r="D87" s="161"/>
      <c r="E87" s="161"/>
      <c r="F87" s="161"/>
      <c r="G87" s="202"/>
      <c r="H87" s="203"/>
      <c r="I87" s="202"/>
      <c r="J87" s="202"/>
      <c r="K87" s="205"/>
      <c r="L87" s="202"/>
      <c r="M87" s="202"/>
    </row>
    <row r="88" spans="1:13" s="201" customFormat="1" ht="11.25" hidden="1" customHeight="1" x14ac:dyDescent="0.2">
      <c r="A88" s="261"/>
      <c r="B88" s="161"/>
      <c r="C88" s="161"/>
      <c r="D88" s="161"/>
      <c r="E88" s="161"/>
      <c r="F88" s="161"/>
      <c r="G88" s="202"/>
      <c r="H88" s="203"/>
      <c r="I88" s="202"/>
      <c r="J88" s="202"/>
      <c r="K88" s="205"/>
      <c r="L88" s="202"/>
      <c r="M88" s="202"/>
    </row>
    <row r="89" spans="1:13" s="201" customFormat="1" ht="11.25" hidden="1" customHeight="1" x14ac:dyDescent="0.2">
      <c r="A89" s="261"/>
      <c r="B89" s="161"/>
      <c r="C89" s="161"/>
      <c r="D89" s="161"/>
      <c r="E89" s="161"/>
      <c r="F89" s="161"/>
      <c r="G89" s="202"/>
      <c r="H89" s="203"/>
      <c r="I89" s="202"/>
      <c r="J89" s="202"/>
      <c r="K89" s="205"/>
      <c r="L89" s="202"/>
      <c r="M89" s="202"/>
    </row>
    <row r="90" spans="1:13" s="201" customFormat="1" ht="11.25" hidden="1" customHeight="1" x14ac:dyDescent="0.2">
      <c r="A90" s="262"/>
      <c r="B90" s="161"/>
      <c r="C90" s="161"/>
      <c r="D90" s="161"/>
      <c r="E90" s="161"/>
      <c r="F90" s="161"/>
      <c r="G90" s="202"/>
      <c r="H90" s="203"/>
      <c r="I90" s="202"/>
      <c r="J90" s="202"/>
      <c r="K90" s="205"/>
      <c r="L90" s="202"/>
      <c r="M90" s="202"/>
    </row>
    <row r="91" spans="1:13" s="201" customFormat="1" ht="11.25" hidden="1" customHeight="1" x14ac:dyDescent="0.2">
      <c r="A91" s="261"/>
      <c r="B91" s="161"/>
      <c r="C91" s="161"/>
      <c r="D91" s="161"/>
      <c r="E91" s="161"/>
      <c r="F91" s="161"/>
      <c r="G91" s="202"/>
      <c r="H91" s="202"/>
      <c r="I91" s="202"/>
      <c r="J91" s="202"/>
      <c r="K91" s="205"/>
      <c r="L91" s="202"/>
      <c r="M91" s="202"/>
    </row>
    <row r="92" spans="1:13" s="201" customFormat="1" ht="11.25" hidden="1" customHeight="1" x14ac:dyDescent="0.2">
      <c r="A92" s="103"/>
      <c r="B92" s="161"/>
      <c r="C92" s="161"/>
      <c r="D92" s="161"/>
      <c r="E92" s="161"/>
      <c r="F92" s="161"/>
      <c r="G92" s="202"/>
      <c r="H92" s="202"/>
      <c r="I92" s="202"/>
      <c r="J92" s="202"/>
      <c r="K92" s="205"/>
      <c r="L92" s="202"/>
      <c r="M92" s="202"/>
    </row>
    <row r="93" spans="1:13" s="197" customFormat="1" hidden="1" x14ac:dyDescent="0.15">
      <c r="A93" s="103"/>
      <c r="B93" s="161"/>
      <c r="C93" s="161"/>
      <c r="D93" s="161"/>
      <c r="E93" s="161"/>
      <c r="F93" s="161"/>
      <c r="G93" s="202"/>
      <c r="H93" s="202"/>
      <c r="I93" s="202"/>
      <c r="J93" s="202"/>
      <c r="K93" s="205"/>
      <c r="L93" s="202"/>
      <c r="M93" s="202"/>
    </row>
    <row r="94" spans="1:13" s="197" customFormat="1" hidden="1" x14ac:dyDescent="0.15">
      <c r="A94" s="103"/>
      <c r="B94" s="161"/>
      <c r="C94" s="161"/>
      <c r="D94" s="161"/>
      <c r="E94" s="161"/>
      <c r="F94" s="161"/>
      <c r="G94" s="202"/>
      <c r="H94" s="202"/>
      <c r="I94" s="202"/>
      <c r="J94" s="202"/>
      <c r="K94" s="205"/>
      <c r="L94" s="202"/>
      <c r="M94" s="202"/>
    </row>
    <row r="95" spans="1:13" s="197" customFormat="1" hidden="1" x14ac:dyDescent="0.15">
      <c r="A95" s="103"/>
      <c r="B95" s="161"/>
      <c r="C95" s="161"/>
      <c r="D95" s="161"/>
      <c r="E95" s="161"/>
      <c r="F95" s="161"/>
      <c r="G95" s="202"/>
      <c r="H95" s="202"/>
      <c r="I95" s="202"/>
      <c r="J95" s="202"/>
      <c r="K95" s="205"/>
      <c r="L95" s="202"/>
      <c r="M95" s="202"/>
    </row>
    <row r="96" spans="1:13" s="197" customFormat="1" hidden="1" x14ac:dyDescent="0.15">
      <c r="A96" s="103"/>
      <c r="B96" s="161"/>
      <c r="C96" s="161"/>
      <c r="D96" s="161"/>
      <c r="E96" s="161"/>
      <c r="F96" s="161"/>
      <c r="G96" s="202"/>
      <c r="H96" s="202"/>
      <c r="I96" s="202"/>
      <c r="J96" s="202"/>
      <c r="K96" s="205"/>
      <c r="L96" s="202"/>
      <c r="M96" s="202"/>
    </row>
    <row r="97" spans="1:13" s="197" customFormat="1" hidden="1" x14ac:dyDescent="0.15">
      <c r="A97" s="103"/>
      <c r="B97" s="161"/>
      <c r="C97" s="161"/>
      <c r="D97" s="161"/>
      <c r="E97" s="161"/>
      <c r="F97" s="161"/>
      <c r="G97" s="202"/>
      <c r="H97" s="202"/>
      <c r="I97" s="202"/>
      <c r="J97" s="202"/>
      <c r="K97" s="205"/>
      <c r="L97" s="202"/>
      <c r="M97" s="202"/>
    </row>
    <row r="98" spans="1:13" s="201" customFormat="1" ht="11.25" hidden="1" customHeight="1" x14ac:dyDescent="0.2">
      <c r="A98" s="103"/>
      <c r="B98" s="161"/>
      <c r="C98" s="161"/>
      <c r="D98" s="161"/>
      <c r="E98" s="161"/>
      <c r="F98" s="161"/>
      <c r="G98" s="202"/>
      <c r="H98" s="202"/>
      <c r="I98" s="202"/>
      <c r="J98" s="202"/>
      <c r="K98" s="205"/>
      <c r="L98" s="202"/>
      <c r="M98" s="202"/>
    </row>
    <row r="99" spans="1:13" s="197" customFormat="1" ht="11.25" customHeight="1" x14ac:dyDescent="0.15">
      <c r="A99" s="195" t="s">
        <v>729</v>
      </c>
      <c r="B99" s="384" t="s">
        <v>1351</v>
      </c>
      <c r="C99" s="372"/>
      <c r="D99" s="372"/>
      <c r="E99" s="372"/>
      <c r="F99" s="372"/>
      <c r="G99" s="372"/>
      <c r="H99" s="372"/>
      <c r="I99" s="372"/>
      <c r="J99" s="372"/>
      <c r="K99" s="372"/>
      <c r="L99" s="372"/>
      <c r="M99" s="373"/>
    </row>
    <row r="100" spans="1:13" s="197" customFormat="1" ht="11.25" customHeight="1" x14ac:dyDescent="0.15">
      <c r="A100" s="195" t="s">
        <v>730</v>
      </c>
      <c r="B100" s="384" t="s">
        <v>1374</v>
      </c>
      <c r="C100" s="372"/>
      <c r="D100" s="372"/>
      <c r="E100" s="372"/>
      <c r="F100" s="372"/>
      <c r="G100" s="372"/>
      <c r="H100" s="372"/>
      <c r="I100" s="372"/>
      <c r="J100" s="372"/>
      <c r="K100" s="372"/>
      <c r="L100" s="372"/>
      <c r="M100" s="373"/>
    </row>
    <row r="101" spans="1:13" s="197" customFormat="1" ht="11.25" customHeight="1" x14ac:dyDescent="0.15">
      <c r="A101" s="195" t="s">
        <v>731</v>
      </c>
      <c r="B101" s="384"/>
      <c r="C101" s="372"/>
      <c r="D101" s="372"/>
      <c r="E101" s="372"/>
      <c r="F101" s="372"/>
      <c r="G101" s="372"/>
      <c r="H101" s="372"/>
      <c r="I101" s="372"/>
      <c r="J101" s="372"/>
      <c r="K101" s="372"/>
      <c r="L101" s="372"/>
      <c r="M101" s="373"/>
    </row>
    <row r="102" spans="1:13" s="197" customFormat="1" x14ac:dyDescent="0.15"/>
    <row r="103" spans="1:13" x14ac:dyDescent="0.15">
      <c r="B103" s="189"/>
      <c r="C103" s="189"/>
      <c r="D103" s="190"/>
      <c r="E103" s="189"/>
      <c r="F103" s="189"/>
      <c r="G103" s="191"/>
      <c r="H103" s="189"/>
      <c r="I103" s="189"/>
      <c r="J103" s="191"/>
    </row>
    <row r="104" spans="1:13" s="194" customFormat="1" ht="11.25" customHeight="1" x14ac:dyDescent="0.2">
      <c r="A104" s="192" t="s">
        <v>18</v>
      </c>
      <c r="B104" s="193" t="s">
        <v>708</v>
      </c>
      <c r="C104" s="385">
        <v>5010603001</v>
      </c>
      <c r="D104" s="386"/>
      <c r="E104" s="192" t="s">
        <v>709</v>
      </c>
      <c r="F104" s="359" t="s">
        <v>1375</v>
      </c>
      <c r="G104" s="360"/>
      <c r="H104" s="361"/>
      <c r="I104" s="192" t="s">
        <v>711</v>
      </c>
      <c r="J104" s="387" t="s">
        <v>1335</v>
      </c>
      <c r="K104" s="388"/>
      <c r="L104" s="388"/>
      <c r="M104" s="389"/>
    </row>
    <row r="105" spans="1:13" s="100" customFormat="1" ht="11.25" customHeight="1" x14ac:dyDescent="0.2">
      <c r="A105" s="98" t="s">
        <v>712</v>
      </c>
      <c r="B105" s="99"/>
      <c r="C105" s="357"/>
      <c r="D105" s="358"/>
      <c r="E105" s="367"/>
      <c r="F105" s="368"/>
      <c r="G105" s="368"/>
      <c r="H105" s="98" t="s">
        <v>712</v>
      </c>
      <c r="I105" s="99"/>
      <c r="J105" s="357"/>
      <c r="K105" s="358"/>
      <c r="L105" s="365"/>
      <c r="M105" s="366"/>
    </row>
    <row r="106" spans="1:13" s="194" customFormat="1" ht="11.25" customHeight="1" x14ac:dyDescent="0.2">
      <c r="A106" s="195" t="s">
        <v>466</v>
      </c>
      <c r="B106" s="379" t="s">
        <v>1336</v>
      </c>
      <c r="C106" s="380"/>
      <c r="D106" s="400"/>
      <c r="E106" s="379"/>
      <c r="F106" s="380"/>
      <c r="G106" s="380"/>
      <c r="H106" s="380"/>
      <c r="I106" s="380"/>
      <c r="J106" s="380"/>
      <c r="K106" s="376"/>
      <c r="L106" s="377"/>
      <c r="M106" s="378"/>
    </row>
    <row r="107" spans="1:13" s="197" customFormat="1" ht="11.25" customHeight="1" x14ac:dyDescent="0.15">
      <c r="A107" s="195" t="s">
        <v>713</v>
      </c>
      <c r="B107" s="381" t="s">
        <v>714</v>
      </c>
      <c r="C107" s="377"/>
      <c r="D107" s="377"/>
      <c r="E107" s="377"/>
      <c r="F107" s="377"/>
      <c r="G107" s="377"/>
      <c r="H107" s="377"/>
      <c r="I107" s="196" t="s">
        <v>715</v>
      </c>
      <c r="J107" s="381" t="s">
        <v>1297</v>
      </c>
      <c r="K107" s="382"/>
      <c r="L107" s="382"/>
      <c r="M107" s="383"/>
    </row>
    <row r="108" spans="1:13" s="201" customFormat="1" ht="11.25" customHeight="1" x14ac:dyDescent="0.2">
      <c r="A108" s="195" t="s">
        <v>1187</v>
      </c>
      <c r="B108" s="198" t="s">
        <v>961</v>
      </c>
      <c r="C108" s="198" t="s">
        <v>962</v>
      </c>
      <c r="D108" s="198" t="s">
        <v>963</v>
      </c>
      <c r="E108" s="199" t="s">
        <v>721</v>
      </c>
      <c r="F108" s="199"/>
      <c r="G108" s="198"/>
      <c r="H108" s="199"/>
      <c r="I108" s="198"/>
      <c r="J108" s="198"/>
      <c r="K108" s="200"/>
      <c r="L108" s="198"/>
      <c r="M108" s="198"/>
    </row>
    <row r="109" spans="1:13" s="201" customFormat="1" ht="11.25" customHeight="1" x14ac:dyDescent="0.2">
      <c r="A109" s="214">
        <v>200</v>
      </c>
      <c r="B109" s="159">
        <v>3200</v>
      </c>
      <c r="C109" s="159">
        <v>1200</v>
      </c>
      <c r="D109" s="159">
        <v>2400</v>
      </c>
      <c r="E109" s="161">
        <v>3900</v>
      </c>
      <c r="F109" s="202"/>
      <c r="G109" s="202"/>
      <c r="H109" s="203"/>
      <c r="I109" s="202"/>
      <c r="J109" s="202"/>
      <c r="K109" s="205"/>
      <c r="L109" s="202"/>
      <c r="M109" s="202"/>
    </row>
    <row r="110" spans="1:13" s="201" customFormat="1" ht="11.25" customHeight="1" x14ac:dyDescent="0.2">
      <c r="A110" s="214">
        <v>300</v>
      </c>
      <c r="B110" s="159">
        <v>4000</v>
      </c>
      <c r="C110" s="159">
        <v>1300</v>
      </c>
      <c r="D110" s="159">
        <v>2700</v>
      </c>
      <c r="E110" s="161">
        <v>5500</v>
      </c>
      <c r="F110" s="202"/>
      <c r="G110" s="202"/>
      <c r="H110" s="203"/>
      <c r="I110" s="202"/>
      <c r="J110" s="202"/>
      <c r="K110" s="205"/>
      <c r="L110" s="202"/>
      <c r="M110" s="202"/>
    </row>
    <row r="111" spans="1:13" s="201" customFormat="1" ht="11.25" customHeight="1" x14ac:dyDescent="0.2">
      <c r="A111" s="214">
        <v>500</v>
      </c>
      <c r="B111" s="159">
        <v>4500</v>
      </c>
      <c r="C111" s="159">
        <v>1400</v>
      </c>
      <c r="D111" s="159">
        <v>2900</v>
      </c>
      <c r="E111" s="161">
        <v>6500</v>
      </c>
      <c r="F111" s="202"/>
      <c r="G111" s="202"/>
      <c r="H111" s="203"/>
      <c r="I111" s="202"/>
      <c r="J111" s="202"/>
      <c r="K111" s="205"/>
      <c r="L111" s="202"/>
      <c r="M111" s="202"/>
    </row>
    <row r="112" spans="1:13" s="201" customFormat="1" ht="11.25" customHeight="1" x14ac:dyDescent="0.2">
      <c r="A112" s="214">
        <v>750</v>
      </c>
      <c r="B112" s="159">
        <v>5000</v>
      </c>
      <c r="C112" s="159">
        <v>1600</v>
      </c>
      <c r="D112" s="159">
        <v>3200</v>
      </c>
      <c r="E112" s="161">
        <v>9500</v>
      </c>
      <c r="F112" s="202"/>
      <c r="G112" s="202"/>
      <c r="H112" s="203"/>
      <c r="I112" s="202"/>
      <c r="J112" s="202"/>
      <c r="K112" s="205"/>
      <c r="L112" s="202"/>
      <c r="M112" s="202"/>
    </row>
    <row r="113" spans="1:13" s="201" customFormat="1" ht="11.25" customHeight="1" x14ac:dyDescent="0.2">
      <c r="A113" s="214">
        <v>1000</v>
      </c>
      <c r="B113" s="159">
        <v>6000</v>
      </c>
      <c r="C113" s="159">
        <v>1700</v>
      </c>
      <c r="D113" s="159">
        <v>3400</v>
      </c>
      <c r="E113" s="161">
        <v>12000</v>
      </c>
      <c r="F113" s="202"/>
      <c r="G113" s="202"/>
      <c r="H113" s="203"/>
      <c r="I113" s="202"/>
      <c r="J113" s="202"/>
      <c r="K113" s="205"/>
      <c r="L113" s="202"/>
      <c r="M113" s="202"/>
    </row>
    <row r="114" spans="1:13" s="201" customFormat="1" ht="11.25" customHeight="1" x14ac:dyDescent="0.2">
      <c r="A114" s="214">
        <v>1250</v>
      </c>
      <c r="B114" s="159">
        <v>6100</v>
      </c>
      <c r="C114" s="159">
        <v>2000</v>
      </c>
      <c r="D114" s="159">
        <v>3700</v>
      </c>
      <c r="E114" s="161">
        <v>14000</v>
      </c>
      <c r="F114" s="202"/>
      <c r="G114" s="202"/>
      <c r="H114" s="203"/>
      <c r="I114" s="202"/>
      <c r="J114" s="202"/>
      <c r="K114" s="205"/>
      <c r="L114" s="202"/>
      <c r="M114" s="202"/>
    </row>
    <row r="115" spans="1:13" s="201" customFormat="1" ht="11.25" customHeight="1" x14ac:dyDescent="0.2">
      <c r="A115" s="214">
        <v>1500</v>
      </c>
      <c r="B115" s="159">
        <v>6100</v>
      </c>
      <c r="C115" s="159">
        <v>2000</v>
      </c>
      <c r="D115" s="159">
        <v>3700</v>
      </c>
      <c r="E115" s="161">
        <v>15000</v>
      </c>
      <c r="F115" s="202"/>
      <c r="G115" s="202"/>
      <c r="H115" s="203"/>
      <c r="I115" s="202"/>
      <c r="J115" s="202"/>
      <c r="K115" s="205"/>
      <c r="L115" s="202"/>
      <c r="M115" s="202"/>
    </row>
    <row r="116" spans="1:13" s="201" customFormat="1" ht="11.25" customHeight="1" x14ac:dyDescent="0.2">
      <c r="A116" s="214">
        <v>2000</v>
      </c>
      <c r="B116" s="159">
        <v>6800</v>
      </c>
      <c r="C116" s="159">
        <v>2400</v>
      </c>
      <c r="D116" s="159">
        <v>4000</v>
      </c>
      <c r="E116" s="161">
        <v>19000</v>
      </c>
      <c r="F116" s="202"/>
      <c r="G116" s="202"/>
      <c r="H116" s="203"/>
      <c r="I116" s="202"/>
      <c r="J116" s="202"/>
      <c r="K116" s="205"/>
      <c r="L116" s="202"/>
      <c r="M116" s="202"/>
    </row>
    <row r="117" spans="1:13" s="201" customFormat="1" ht="11.25" customHeight="1" x14ac:dyDescent="0.2">
      <c r="A117" s="214">
        <v>2500</v>
      </c>
      <c r="B117" s="159">
        <v>7000</v>
      </c>
      <c r="C117" s="159">
        <v>2400</v>
      </c>
      <c r="D117" s="159">
        <v>4500</v>
      </c>
      <c r="E117" s="161">
        <v>23000</v>
      </c>
      <c r="F117" s="202"/>
      <c r="G117" s="202"/>
      <c r="H117" s="203"/>
      <c r="I117" s="202"/>
      <c r="J117" s="202"/>
      <c r="K117" s="205"/>
      <c r="L117" s="202"/>
      <c r="M117" s="202"/>
    </row>
    <row r="118" spans="1:13" s="201" customFormat="1" ht="11.25" customHeight="1" x14ac:dyDescent="0.2">
      <c r="A118" s="214">
        <v>3000</v>
      </c>
      <c r="B118" s="159">
        <v>7500</v>
      </c>
      <c r="C118" s="159">
        <v>2600</v>
      </c>
      <c r="D118" s="159">
        <v>4500</v>
      </c>
      <c r="E118" s="161">
        <v>26000</v>
      </c>
      <c r="F118" s="202"/>
      <c r="G118" s="202"/>
      <c r="H118" s="203"/>
      <c r="I118" s="202"/>
      <c r="J118" s="202"/>
      <c r="K118" s="205"/>
      <c r="L118" s="202"/>
      <c r="M118" s="202"/>
    </row>
    <row r="119" spans="1:13" s="201" customFormat="1" ht="11.25" customHeight="1" x14ac:dyDescent="0.2">
      <c r="A119" s="261"/>
      <c r="B119" s="161"/>
      <c r="C119" s="161"/>
      <c r="D119" s="161"/>
      <c r="E119" s="161"/>
      <c r="F119" s="161"/>
      <c r="G119" s="202"/>
      <c r="H119" s="202"/>
      <c r="I119" s="202"/>
      <c r="J119" s="202"/>
      <c r="K119" s="205"/>
      <c r="L119" s="202"/>
      <c r="M119" s="202"/>
    </row>
    <row r="120" spans="1:13" s="201" customFormat="1" ht="11.25" hidden="1" customHeight="1" x14ac:dyDescent="0.2">
      <c r="A120" s="103"/>
      <c r="B120" s="161"/>
      <c r="C120" s="161"/>
      <c r="D120" s="161"/>
      <c r="E120" s="161"/>
      <c r="F120" s="161"/>
      <c r="G120" s="202"/>
      <c r="H120" s="202"/>
      <c r="I120" s="202"/>
      <c r="J120" s="202"/>
      <c r="K120" s="205"/>
      <c r="L120" s="202"/>
      <c r="M120" s="202"/>
    </row>
    <row r="121" spans="1:13" s="197" customFormat="1" hidden="1" x14ac:dyDescent="0.15">
      <c r="A121" s="103"/>
      <c r="B121" s="161"/>
      <c r="C121" s="161"/>
      <c r="D121" s="161"/>
      <c r="E121" s="161"/>
      <c r="F121" s="161"/>
      <c r="G121" s="202"/>
      <c r="H121" s="202"/>
      <c r="I121" s="202"/>
      <c r="J121" s="202"/>
      <c r="K121" s="205"/>
      <c r="L121" s="202"/>
      <c r="M121" s="202"/>
    </row>
    <row r="122" spans="1:13" s="197" customFormat="1" hidden="1" x14ac:dyDescent="0.15">
      <c r="A122" s="103"/>
      <c r="B122" s="161"/>
      <c r="C122" s="161"/>
      <c r="D122" s="161"/>
      <c r="E122" s="161"/>
      <c r="F122" s="161"/>
      <c r="G122" s="202"/>
      <c r="H122" s="202"/>
      <c r="I122" s="202"/>
      <c r="J122" s="202"/>
      <c r="K122" s="205"/>
      <c r="L122" s="202"/>
      <c r="M122" s="202"/>
    </row>
    <row r="123" spans="1:13" s="197" customFormat="1" hidden="1" x14ac:dyDescent="0.15">
      <c r="A123" s="103"/>
      <c r="B123" s="161"/>
      <c r="C123" s="161"/>
      <c r="D123" s="161"/>
      <c r="E123" s="161"/>
      <c r="F123" s="161"/>
      <c r="G123" s="202"/>
      <c r="H123" s="202"/>
      <c r="I123" s="202"/>
      <c r="J123" s="202"/>
      <c r="K123" s="205"/>
      <c r="L123" s="202"/>
      <c r="M123" s="202"/>
    </row>
    <row r="124" spans="1:13" s="197" customFormat="1" hidden="1" x14ac:dyDescent="0.15">
      <c r="A124" s="103"/>
      <c r="B124" s="161"/>
      <c r="C124" s="161"/>
      <c r="D124" s="161"/>
      <c r="E124" s="161"/>
      <c r="F124" s="161"/>
      <c r="G124" s="202"/>
      <c r="H124" s="202"/>
      <c r="I124" s="202"/>
      <c r="J124" s="202"/>
      <c r="K124" s="205"/>
      <c r="L124" s="202"/>
      <c r="M124" s="202"/>
    </row>
    <row r="125" spans="1:13" s="197" customFormat="1" hidden="1" x14ac:dyDescent="0.15">
      <c r="A125" s="103"/>
      <c r="B125" s="161"/>
      <c r="C125" s="161"/>
      <c r="D125" s="161"/>
      <c r="E125" s="161"/>
      <c r="F125" s="161"/>
      <c r="G125" s="202"/>
      <c r="H125" s="202"/>
      <c r="I125" s="202"/>
      <c r="J125" s="202"/>
      <c r="K125" s="205"/>
      <c r="L125" s="202"/>
      <c r="M125" s="202"/>
    </row>
    <row r="126" spans="1:13" s="201" customFormat="1" ht="11.25" hidden="1" customHeight="1" x14ac:dyDescent="0.2">
      <c r="A126" s="103"/>
      <c r="B126" s="161"/>
      <c r="C126" s="161"/>
      <c r="D126" s="161"/>
      <c r="E126" s="161"/>
      <c r="F126" s="161"/>
      <c r="G126" s="202"/>
      <c r="H126" s="202"/>
      <c r="I126" s="202"/>
      <c r="J126" s="202"/>
      <c r="K126" s="205"/>
      <c r="L126" s="202"/>
      <c r="M126" s="202"/>
    </row>
    <row r="127" spans="1:13" s="197" customFormat="1" ht="11.25" customHeight="1" x14ac:dyDescent="0.15">
      <c r="A127" s="195" t="s">
        <v>729</v>
      </c>
      <c r="B127" s="350" t="s">
        <v>1337</v>
      </c>
      <c r="C127" s="352"/>
      <c r="D127" s="352"/>
      <c r="E127" s="352"/>
      <c r="F127" s="352"/>
      <c r="G127" s="352"/>
      <c r="H127" s="352"/>
      <c r="I127" s="352"/>
      <c r="J127" s="352"/>
      <c r="K127" s="352"/>
      <c r="L127" s="352"/>
      <c r="M127" s="353"/>
    </row>
    <row r="128" spans="1:13" s="197" customFormat="1" ht="11.25" customHeight="1" x14ac:dyDescent="0.15">
      <c r="A128" s="195" t="s">
        <v>730</v>
      </c>
      <c r="B128" s="384" t="s">
        <v>1376</v>
      </c>
      <c r="C128" s="372"/>
      <c r="D128" s="372"/>
      <c r="E128" s="372"/>
      <c r="F128" s="372"/>
      <c r="G128" s="372"/>
      <c r="H128" s="372"/>
      <c r="I128" s="372"/>
      <c r="J128" s="372"/>
      <c r="K128" s="372"/>
      <c r="L128" s="372"/>
      <c r="M128" s="373"/>
    </row>
    <row r="129" spans="1:13" s="197" customFormat="1" ht="11.25" customHeight="1" x14ac:dyDescent="0.15">
      <c r="A129" s="195" t="s">
        <v>731</v>
      </c>
      <c r="B129" s="384"/>
      <c r="C129" s="372"/>
      <c r="D129" s="372"/>
      <c r="E129" s="372"/>
      <c r="F129" s="372"/>
      <c r="G129" s="372"/>
      <c r="H129" s="372"/>
      <c r="I129" s="372"/>
      <c r="J129" s="372"/>
      <c r="K129" s="372"/>
      <c r="L129" s="372"/>
      <c r="M129" s="373"/>
    </row>
    <row r="130" spans="1:13" s="197" customFormat="1" x14ac:dyDescent="0.15"/>
    <row r="131" spans="1:13" hidden="1" x14ac:dyDescent="0.15">
      <c r="B131" s="189"/>
      <c r="C131" s="189"/>
      <c r="D131" s="190"/>
      <c r="E131" s="189"/>
      <c r="F131" s="189"/>
      <c r="G131" s="191"/>
      <c r="H131" s="189"/>
      <c r="I131" s="189"/>
      <c r="J131" s="191"/>
    </row>
    <row r="132" spans="1:13" s="194" customFormat="1" ht="11.25" hidden="1" customHeight="1" x14ac:dyDescent="0.2">
      <c r="A132" s="192" t="s">
        <v>18</v>
      </c>
      <c r="B132" s="193" t="s">
        <v>708</v>
      </c>
      <c r="C132" s="385">
        <v>5010603001</v>
      </c>
      <c r="D132" s="386"/>
      <c r="E132" s="192" t="s">
        <v>709</v>
      </c>
      <c r="F132" s="359" t="s">
        <v>1377</v>
      </c>
      <c r="G132" s="360"/>
      <c r="H132" s="361"/>
      <c r="I132" s="192" t="s">
        <v>711</v>
      </c>
      <c r="J132" s="387"/>
      <c r="K132" s="388"/>
      <c r="L132" s="388"/>
      <c r="M132" s="389"/>
    </row>
    <row r="133" spans="1:13" s="100" customFormat="1" ht="11.25" hidden="1" customHeight="1" x14ac:dyDescent="0.2">
      <c r="A133" s="98" t="s">
        <v>712</v>
      </c>
      <c r="B133" s="99" t="s">
        <v>708</v>
      </c>
      <c r="C133" s="385">
        <v>5010604001</v>
      </c>
      <c r="D133" s="386"/>
      <c r="E133" s="359" t="s">
        <v>1378</v>
      </c>
      <c r="F133" s="360"/>
      <c r="G133" s="360"/>
      <c r="H133" s="98" t="s">
        <v>712</v>
      </c>
      <c r="I133" s="99"/>
      <c r="J133" s="357"/>
      <c r="K133" s="358"/>
      <c r="L133" s="365"/>
      <c r="M133" s="366"/>
    </row>
    <row r="134" spans="1:13" s="194" customFormat="1" ht="11.25" hidden="1" customHeight="1" x14ac:dyDescent="0.2">
      <c r="A134" s="195" t="s">
        <v>466</v>
      </c>
      <c r="B134" s="376" t="s">
        <v>141</v>
      </c>
      <c r="C134" s="377"/>
      <c r="D134" s="378"/>
      <c r="E134" s="379" t="s">
        <v>1379</v>
      </c>
      <c r="F134" s="380"/>
      <c r="G134" s="380"/>
      <c r="H134" s="380"/>
      <c r="I134" s="380"/>
      <c r="J134" s="380"/>
      <c r="K134" s="376"/>
      <c r="L134" s="377"/>
      <c r="M134" s="378"/>
    </row>
    <row r="135" spans="1:13" s="197" customFormat="1" ht="11.25" hidden="1" customHeight="1" x14ac:dyDescent="0.15">
      <c r="A135" s="195" t="s">
        <v>713</v>
      </c>
      <c r="B135" s="381" t="s">
        <v>1380</v>
      </c>
      <c r="C135" s="377"/>
      <c r="D135" s="377"/>
      <c r="E135" s="377"/>
      <c r="F135" s="377"/>
      <c r="G135" s="377"/>
      <c r="H135" s="377"/>
      <c r="I135" s="196" t="s">
        <v>715</v>
      </c>
      <c r="J135" s="381" t="s">
        <v>737</v>
      </c>
      <c r="K135" s="382"/>
      <c r="L135" s="382"/>
      <c r="M135" s="383"/>
    </row>
    <row r="136" spans="1:13" s="201" customFormat="1" ht="11.25" hidden="1" customHeight="1" x14ac:dyDescent="0.2">
      <c r="A136" s="195" t="s">
        <v>738</v>
      </c>
      <c r="B136" s="198"/>
      <c r="C136" s="394" t="s">
        <v>1381</v>
      </c>
      <c r="D136" s="395"/>
      <c r="E136" s="396"/>
      <c r="F136" s="394" t="s">
        <v>1382</v>
      </c>
      <c r="G136" s="395"/>
      <c r="H136" s="396"/>
      <c r="I136" s="394" t="s">
        <v>721</v>
      </c>
      <c r="J136" s="395"/>
      <c r="K136" s="396"/>
      <c r="L136" s="198"/>
      <c r="M136" s="198"/>
    </row>
    <row r="137" spans="1:13" s="201" customFormat="1" ht="11.25" hidden="1" customHeight="1" x14ac:dyDescent="0.2">
      <c r="A137" s="195" t="s">
        <v>1187</v>
      </c>
      <c r="B137" s="198" t="s">
        <v>1383</v>
      </c>
      <c r="C137" s="198" t="s">
        <v>961</v>
      </c>
      <c r="D137" s="198" t="s">
        <v>962</v>
      </c>
      <c r="E137" s="198" t="s">
        <v>963</v>
      </c>
      <c r="F137" s="198" t="s">
        <v>961</v>
      </c>
      <c r="G137" s="198" t="s">
        <v>962</v>
      </c>
      <c r="H137" s="198" t="s">
        <v>963</v>
      </c>
      <c r="I137" s="104" t="s">
        <v>1384</v>
      </c>
      <c r="J137" s="104" t="s">
        <v>1385</v>
      </c>
      <c r="K137" s="286" t="s">
        <v>1386</v>
      </c>
      <c r="L137" s="198"/>
      <c r="M137" s="198"/>
    </row>
    <row r="138" spans="1:13" s="201" customFormat="1" ht="11.25" hidden="1" customHeight="1" x14ac:dyDescent="0.2">
      <c r="A138" s="287">
        <v>370</v>
      </c>
      <c r="B138" s="288">
        <v>50</v>
      </c>
      <c r="C138" s="162">
        <v>7700</v>
      </c>
      <c r="D138" s="162">
        <v>3500</v>
      </c>
      <c r="E138" s="162">
        <v>3630</v>
      </c>
      <c r="F138" s="162">
        <v>7198</v>
      </c>
      <c r="G138" s="159">
        <f>D138</f>
        <v>3500</v>
      </c>
      <c r="H138" s="159">
        <f>E138</f>
        <v>3630</v>
      </c>
      <c r="I138" s="161">
        <v>13800</v>
      </c>
      <c r="J138" s="161">
        <v>4600</v>
      </c>
      <c r="K138" s="289">
        <v>3500</v>
      </c>
      <c r="L138" s="202"/>
      <c r="M138" s="202"/>
    </row>
    <row r="139" spans="1:13" s="201" customFormat="1" ht="11.25" hidden="1" customHeight="1" x14ac:dyDescent="0.2">
      <c r="A139" s="287">
        <v>400</v>
      </c>
      <c r="B139" s="288">
        <v>60</v>
      </c>
      <c r="C139" s="162">
        <v>7698</v>
      </c>
      <c r="D139" s="162">
        <v>3500</v>
      </c>
      <c r="E139" s="162">
        <v>3630</v>
      </c>
      <c r="F139" s="162">
        <v>7198</v>
      </c>
      <c r="G139" s="159">
        <f t="shared" ref="G139:H142" si="2">D139</f>
        <v>3500</v>
      </c>
      <c r="H139" s="159">
        <f t="shared" si="2"/>
        <v>3630</v>
      </c>
      <c r="I139" s="161">
        <v>14100</v>
      </c>
      <c r="J139" s="161">
        <v>4300</v>
      </c>
      <c r="K139" s="289">
        <v>3500</v>
      </c>
      <c r="L139" s="202"/>
      <c r="M139" s="202"/>
    </row>
    <row r="140" spans="1:13" s="201" customFormat="1" ht="11.25" hidden="1" customHeight="1" x14ac:dyDescent="0.2">
      <c r="A140" s="287">
        <v>420</v>
      </c>
      <c r="B140" s="288">
        <v>50</v>
      </c>
      <c r="C140" s="162">
        <v>7734</v>
      </c>
      <c r="D140" s="162">
        <v>3500</v>
      </c>
      <c r="E140" s="162">
        <v>3267</v>
      </c>
      <c r="F140" s="162">
        <v>6834</v>
      </c>
      <c r="G140" s="159">
        <f t="shared" si="2"/>
        <v>3500</v>
      </c>
      <c r="H140" s="159">
        <f t="shared" si="2"/>
        <v>3267</v>
      </c>
      <c r="I140" s="161">
        <v>15200</v>
      </c>
      <c r="J140" s="161">
        <v>3150</v>
      </c>
      <c r="K140" s="289">
        <v>2200</v>
      </c>
      <c r="L140" s="202"/>
      <c r="M140" s="202"/>
    </row>
    <row r="141" spans="1:13" s="201" customFormat="1" ht="11.25" hidden="1" customHeight="1" x14ac:dyDescent="0.2">
      <c r="A141" s="287">
        <v>700</v>
      </c>
      <c r="B141" s="288">
        <v>50</v>
      </c>
      <c r="C141" s="162">
        <v>12410</v>
      </c>
      <c r="D141" s="162">
        <v>3000</v>
      </c>
      <c r="E141" s="162">
        <v>3928</v>
      </c>
      <c r="F141" s="162">
        <v>10660</v>
      </c>
      <c r="G141" s="159">
        <f t="shared" si="2"/>
        <v>3000</v>
      </c>
      <c r="H141" s="159">
        <f t="shared" si="2"/>
        <v>3928</v>
      </c>
      <c r="I141" s="161">
        <v>21000</v>
      </c>
      <c r="J141" s="161">
        <v>7400</v>
      </c>
      <c r="K141" s="289">
        <v>5400</v>
      </c>
      <c r="L141" s="202"/>
      <c r="M141" s="202"/>
    </row>
    <row r="142" spans="1:13" s="201" customFormat="1" ht="11.25" hidden="1" customHeight="1" x14ac:dyDescent="0.2">
      <c r="A142" s="287">
        <v>800</v>
      </c>
      <c r="B142" s="290">
        <v>60</v>
      </c>
      <c r="C142" s="159">
        <v>12410</v>
      </c>
      <c r="D142" s="159">
        <v>3000</v>
      </c>
      <c r="E142" s="159">
        <v>3928</v>
      </c>
      <c r="F142" s="159">
        <v>10660</v>
      </c>
      <c r="G142" s="159">
        <f t="shared" si="2"/>
        <v>3000</v>
      </c>
      <c r="H142" s="159">
        <f t="shared" si="2"/>
        <v>3928</v>
      </c>
      <c r="I142" s="161">
        <v>21000</v>
      </c>
      <c r="J142" s="161">
        <v>5800</v>
      </c>
      <c r="K142" s="289">
        <v>4250</v>
      </c>
      <c r="L142" s="202"/>
      <c r="M142" s="202"/>
    </row>
    <row r="143" spans="1:13" s="201" customFormat="1" ht="11.25" hidden="1" customHeight="1" x14ac:dyDescent="0.2">
      <c r="A143" s="287"/>
      <c r="B143" s="159"/>
      <c r="C143" s="159"/>
      <c r="D143" s="159"/>
      <c r="E143" s="159"/>
      <c r="F143" s="159"/>
      <c r="G143" s="161"/>
      <c r="H143" s="203"/>
      <c r="I143" s="202"/>
      <c r="J143" s="202"/>
      <c r="K143" s="205"/>
      <c r="L143" s="202"/>
      <c r="M143" s="202"/>
    </row>
    <row r="144" spans="1:13" s="201" customFormat="1" ht="11.25" hidden="1" customHeight="1" x14ac:dyDescent="0.2">
      <c r="A144" s="287"/>
      <c r="B144" s="159"/>
      <c r="C144" s="159"/>
      <c r="D144" s="159"/>
      <c r="E144" s="159"/>
      <c r="F144" s="159"/>
      <c r="G144" s="161"/>
      <c r="H144" s="203"/>
      <c r="I144" s="202"/>
      <c r="J144" s="202"/>
      <c r="K144" s="205"/>
      <c r="L144" s="202"/>
      <c r="M144" s="202"/>
    </row>
    <row r="145" spans="1:13" s="201" customFormat="1" ht="11.25" hidden="1" customHeight="1" x14ac:dyDescent="0.2">
      <c r="A145" s="287"/>
      <c r="B145" s="159"/>
      <c r="C145" s="159"/>
      <c r="D145" s="159"/>
      <c r="E145" s="159"/>
      <c r="F145" s="159"/>
      <c r="G145" s="161"/>
      <c r="H145" s="203"/>
      <c r="I145" s="202"/>
      <c r="J145" s="202"/>
      <c r="K145" s="205"/>
      <c r="L145" s="202"/>
      <c r="M145" s="202"/>
    </row>
    <row r="146" spans="1:13" s="201" customFormat="1" ht="11.25" hidden="1" customHeight="1" x14ac:dyDescent="0.2">
      <c r="A146" s="287"/>
      <c r="B146" s="159"/>
      <c r="C146" s="159"/>
      <c r="D146" s="159"/>
      <c r="E146" s="159"/>
      <c r="F146" s="159"/>
      <c r="G146" s="161"/>
      <c r="H146" s="203"/>
      <c r="I146" s="202"/>
      <c r="J146" s="202"/>
      <c r="K146" s="205"/>
      <c r="L146" s="202"/>
      <c r="M146" s="202"/>
    </row>
    <row r="147" spans="1:13" s="201" customFormat="1" ht="11.25" hidden="1" customHeight="1" x14ac:dyDescent="0.2">
      <c r="A147" s="287"/>
      <c r="B147" s="159"/>
      <c r="C147" s="159"/>
      <c r="D147" s="159"/>
      <c r="E147" s="159"/>
      <c r="F147" s="159"/>
      <c r="G147" s="161"/>
      <c r="H147" s="203"/>
      <c r="I147" s="202"/>
      <c r="J147" s="202"/>
      <c r="K147" s="205"/>
      <c r="L147" s="202"/>
      <c r="M147" s="202"/>
    </row>
    <row r="148" spans="1:13" s="201" customFormat="1" ht="11.25" hidden="1" customHeight="1" x14ac:dyDescent="0.2">
      <c r="A148" s="263"/>
      <c r="B148" s="161"/>
      <c r="C148" s="161"/>
      <c r="D148" s="161"/>
      <c r="E148" s="161"/>
      <c r="F148" s="161"/>
      <c r="G148" s="161"/>
      <c r="H148" s="203"/>
      <c r="I148" s="202"/>
      <c r="J148" s="202"/>
      <c r="K148" s="205"/>
      <c r="L148" s="202"/>
      <c r="M148" s="202"/>
    </row>
    <row r="149" spans="1:13" s="201" customFormat="1" ht="11.25" hidden="1" customHeight="1" x14ac:dyDescent="0.2">
      <c r="A149" s="261"/>
      <c r="B149" s="161"/>
      <c r="C149" s="161"/>
      <c r="D149" s="161"/>
      <c r="E149" s="161"/>
      <c r="F149" s="161"/>
      <c r="G149" s="202"/>
      <c r="H149" s="202"/>
      <c r="I149" s="202"/>
      <c r="J149" s="202"/>
      <c r="K149" s="205"/>
      <c r="L149" s="202"/>
      <c r="M149" s="202"/>
    </row>
    <row r="150" spans="1:13" s="201" customFormat="1" ht="11.25" hidden="1" customHeight="1" x14ac:dyDescent="0.2">
      <c r="A150" s="103"/>
      <c r="B150" s="161"/>
      <c r="C150" s="161"/>
      <c r="D150" s="161"/>
      <c r="E150" s="161"/>
      <c r="F150" s="161"/>
      <c r="G150" s="202"/>
      <c r="H150" s="202"/>
      <c r="I150" s="202"/>
      <c r="J150" s="202"/>
      <c r="K150" s="205"/>
      <c r="L150" s="202"/>
      <c r="M150" s="202"/>
    </row>
    <row r="151" spans="1:13" s="197" customFormat="1" hidden="1" x14ac:dyDescent="0.15">
      <c r="A151" s="103"/>
      <c r="B151" s="161"/>
      <c r="C151" s="161"/>
      <c r="D151" s="161"/>
      <c r="E151" s="161"/>
      <c r="F151" s="161"/>
      <c r="G151" s="202"/>
      <c r="H151" s="202"/>
      <c r="I151" s="202"/>
      <c r="J151" s="202"/>
      <c r="K151" s="205"/>
      <c r="L151" s="202"/>
      <c r="M151" s="202"/>
    </row>
    <row r="152" spans="1:13" s="197" customFormat="1" hidden="1" x14ac:dyDescent="0.15">
      <c r="A152" s="103"/>
      <c r="B152" s="161"/>
      <c r="C152" s="161"/>
      <c r="D152" s="161"/>
      <c r="E152" s="161"/>
      <c r="F152" s="161"/>
      <c r="G152" s="202"/>
      <c r="H152" s="202"/>
      <c r="I152" s="202"/>
      <c r="J152" s="202"/>
      <c r="K152" s="205"/>
      <c r="L152" s="202"/>
      <c r="M152" s="202"/>
    </row>
    <row r="153" spans="1:13" s="197" customFormat="1" hidden="1" x14ac:dyDescent="0.15">
      <c r="A153" s="103"/>
      <c r="B153" s="161"/>
      <c r="C153" s="161"/>
      <c r="D153" s="161"/>
      <c r="E153" s="161"/>
      <c r="F153" s="161"/>
      <c r="G153" s="202"/>
      <c r="H153" s="202"/>
      <c r="I153" s="202"/>
      <c r="J153" s="202"/>
      <c r="K153" s="205"/>
      <c r="L153" s="202"/>
      <c r="M153" s="202"/>
    </row>
    <row r="154" spans="1:13" s="197" customFormat="1" hidden="1" x14ac:dyDescent="0.15">
      <c r="A154" s="103"/>
      <c r="B154" s="161"/>
      <c r="C154" s="161"/>
      <c r="D154" s="161"/>
      <c r="E154" s="161"/>
      <c r="F154" s="161"/>
      <c r="G154" s="202"/>
      <c r="H154" s="202"/>
      <c r="I154" s="202"/>
      <c r="J154" s="202"/>
      <c r="K154" s="205"/>
      <c r="L154" s="202"/>
      <c r="M154" s="202"/>
    </row>
    <row r="155" spans="1:13" s="197" customFormat="1" hidden="1" x14ac:dyDescent="0.15">
      <c r="A155" s="103"/>
      <c r="B155" s="161"/>
      <c r="C155" s="161"/>
      <c r="D155" s="161"/>
      <c r="E155" s="161"/>
      <c r="F155" s="161"/>
      <c r="G155" s="202"/>
      <c r="H155" s="202"/>
      <c r="I155" s="202"/>
      <c r="J155" s="202"/>
      <c r="K155" s="205"/>
      <c r="L155" s="202"/>
      <c r="M155" s="202"/>
    </row>
    <row r="156" spans="1:13" s="201" customFormat="1" ht="11.25" hidden="1" customHeight="1" x14ac:dyDescent="0.2">
      <c r="A156" s="103"/>
      <c r="B156" s="161"/>
      <c r="C156" s="161"/>
      <c r="D156" s="161"/>
      <c r="E156" s="161"/>
      <c r="F156" s="161"/>
      <c r="G156" s="202"/>
      <c r="H156" s="202"/>
      <c r="I156" s="202"/>
      <c r="J156" s="202"/>
      <c r="K156" s="205"/>
      <c r="L156" s="202"/>
      <c r="M156" s="202"/>
    </row>
    <row r="157" spans="1:13" s="197" customFormat="1" ht="11.25" hidden="1" customHeight="1" x14ac:dyDescent="0.15">
      <c r="A157" s="195" t="s">
        <v>729</v>
      </c>
      <c r="B157" s="384" t="s">
        <v>1387</v>
      </c>
      <c r="C157" s="372"/>
      <c r="D157" s="372"/>
      <c r="E157" s="372"/>
      <c r="F157" s="372"/>
      <c r="G157" s="372"/>
      <c r="H157" s="372"/>
      <c r="I157" s="372"/>
      <c r="J157" s="372"/>
      <c r="K157" s="372"/>
      <c r="L157" s="372"/>
      <c r="M157" s="373"/>
    </row>
    <row r="158" spans="1:13" s="197" customFormat="1" ht="11.25" hidden="1" customHeight="1" x14ac:dyDescent="0.15">
      <c r="A158" s="195" t="s">
        <v>730</v>
      </c>
      <c r="B158" s="384"/>
      <c r="C158" s="372"/>
      <c r="D158" s="372"/>
      <c r="E158" s="372"/>
      <c r="F158" s="372"/>
      <c r="G158" s="372"/>
      <c r="H158" s="372"/>
      <c r="I158" s="372"/>
      <c r="J158" s="372"/>
      <c r="K158" s="372"/>
      <c r="L158" s="372"/>
      <c r="M158" s="373"/>
    </row>
    <row r="159" spans="1:13" s="197" customFormat="1" ht="11.25" hidden="1" customHeight="1" x14ac:dyDescent="0.15">
      <c r="A159" s="195" t="s">
        <v>731</v>
      </c>
      <c r="B159" s="384"/>
      <c r="C159" s="372"/>
      <c r="D159" s="372"/>
      <c r="E159" s="372"/>
      <c r="F159" s="372"/>
      <c r="G159" s="372"/>
      <c r="H159" s="372"/>
      <c r="I159" s="372"/>
      <c r="J159" s="372"/>
      <c r="K159" s="372"/>
      <c r="L159" s="372"/>
      <c r="M159" s="373"/>
    </row>
    <row r="160" spans="1:13" s="197" customFormat="1" hidden="1" x14ac:dyDescent="0.15"/>
    <row r="161" spans="1:13" x14ac:dyDescent="0.15">
      <c r="B161" s="189"/>
      <c r="C161" s="189"/>
      <c r="D161" s="190"/>
      <c r="E161" s="189"/>
      <c r="F161" s="189"/>
      <c r="G161" s="191"/>
      <c r="H161" s="189"/>
      <c r="I161" s="189"/>
      <c r="J161" s="191"/>
    </row>
    <row r="162" spans="1:13" s="194" customFormat="1" ht="11.25" customHeight="1" x14ac:dyDescent="0.2">
      <c r="A162" s="192" t="s">
        <v>18</v>
      </c>
      <c r="B162" s="193" t="s">
        <v>708</v>
      </c>
      <c r="C162" s="385">
        <v>5010702001</v>
      </c>
      <c r="D162" s="386"/>
      <c r="E162" s="192" t="s">
        <v>709</v>
      </c>
      <c r="F162" s="359" t="s">
        <v>1388</v>
      </c>
      <c r="G162" s="360"/>
      <c r="H162" s="361"/>
      <c r="I162" s="192" t="s">
        <v>711</v>
      </c>
      <c r="J162" s="387"/>
      <c r="K162" s="388"/>
      <c r="L162" s="388"/>
      <c r="M162" s="389"/>
    </row>
    <row r="163" spans="1:13" s="100" customFormat="1" ht="11.25" customHeight="1" x14ac:dyDescent="0.2">
      <c r="A163" s="98" t="s">
        <v>712</v>
      </c>
      <c r="B163" s="193" t="s">
        <v>708</v>
      </c>
      <c r="C163" s="385">
        <v>5010703001</v>
      </c>
      <c r="D163" s="386"/>
      <c r="E163" s="359" t="s">
        <v>357</v>
      </c>
      <c r="F163" s="360"/>
      <c r="G163" s="360"/>
      <c r="H163" s="98" t="s">
        <v>712</v>
      </c>
      <c r="I163" s="193" t="s">
        <v>708</v>
      </c>
      <c r="J163" s="385">
        <v>5010704001</v>
      </c>
      <c r="K163" s="386"/>
      <c r="L163" s="365" t="s">
        <v>1389</v>
      </c>
      <c r="M163" s="366"/>
    </row>
    <row r="164" spans="1:13" s="194" customFormat="1" ht="11.25" customHeight="1" x14ac:dyDescent="0.2">
      <c r="A164" s="195" t="s">
        <v>466</v>
      </c>
      <c r="B164" s="379" t="s">
        <v>1390</v>
      </c>
      <c r="C164" s="380"/>
      <c r="D164" s="400"/>
      <c r="E164" s="379"/>
      <c r="F164" s="380"/>
      <c r="G164" s="380"/>
      <c r="H164" s="380"/>
      <c r="I164" s="380"/>
      <c r="J164" s="380"/>
      <c r="K164" s="376"/>
      <c r="L164" s="377"/>
      <c r="M164" s="378"/>
    </row>
    <row r="165" spans="1:13" s="197" customFormat="1" ht="11.25" customHeight="1" x14ac:dyDescent="0.15">
      <c r="A165" s="195" t="s">
        <v>713</v>
      </c>
      <c r="B165" s="381" t="s">
        <v>1391</v>
      </c>
      <c r="C165" s="377"/>
      <c r="D165" s="377"/>
      <c r="E165" s="377"/>
      <c r="F165" s="377"/>
      <c r="G165" s="377"/>
      <c r="H165" s="377"/>
      <c r="I165" s="196" t="s">
        <v>715</v>
      </c>
      <c r="J165" s="381" t="s">
        <v>1392</v>
      </c>
      <c r="K165" s="382"/>
      <c r="L165" s="382"/>
      <c r="M165" s="383"/>
    </row>
    <row r="166" spans="1:13" s="197" customFormat="1" ht="11.25" customHeight="1" x14ac:dyDescent="0.15">
      <c r="A166" s="195" t="s">
        <v>738</v>
      </c>
      <c r="B166" s="291" t="s">
        <v>1393</v>
      </c>
      <c r="C166" s="403" t="s">
        <v>721</v>
      </c>
      <c r="D166" s="403"/>
      <c r="E166" s="403"/>
      <c r="F166" s="403"/>
      <c r="G166" s="403"/>
      <c r="H166" s="403"/>
      <c r="I166" s="403"/>
      <c r="J166" s="292"/>
      <c r="K166" s="292"/>
      <c r="L166" s="292"/>
      <c r="M166" s="292"/>
    </row>
    <row r="167" spans="1:13" s="201" customFormat="1" ht="11.25" customHeight="1" x14ac:dyDescent="0.2">
      <c r="A167" s="195" t="s">
        <v>1187</v>
      </c>
      <c r="B167" s="198"/>
      <c r="C167" s="293" t="s">
        <v>1394</v>
      </c>
      <c r="D167" s="293" t="s">
        <v>1395</v>
      </c>
      <c r="E167" s="293" t="s">
        <v>1396</v>
      </c>
      <c r="F167" s="293" t="s">
        <v>1397</v>
      </c>
      <c r="G167" s="293" t="s">
        <v>1398</v>
      </c>
      <c r="H167" s="293" t="s">
        <v>1399</v>
      </c>
      <c r="I167" s="104" t="s">
        <v>745</v>
      </c>
      <c r="J167" s="294"/>
      <c r="K167" s="286"/>
      <c r="L167" s="198"/>
      <c r="M167" s="198"/>
    </row>
    <row r="168" spans="1:13" s="201" customFormat="1" ht="11.25" customHeight="1" x14ac:dyDescent="0.2">
      <c r="A168" s="287" t="s">
        <v>1400</v>
      </c>
      <c r="B168" s="198">
        <v>10.029999999999999</v>
      </c>
      <c r="C168" s="295">
        <v>864</v>
      </c>
      <c r="D168" s="295">
        <v>150</v>
      </c>
      <c r="E168" s="295">
        <v>12</v>
      </c>
      <c r="F168" s="293">
        <v>1470</v>
      </c>
      <c r="G168" s="295">
        <v>167</v>
      </c>
      <c r="H168" s="295">
        <f>SUM(B168:G168)</f>
        <v>2673.0299999999997</v>
      </c>
      <c r="I168" s="161">
        <f>H168/B168</f>
        <v>266.50348953140576</v>
      </c>
      <c r="J168" s="294"/>
      <c r="K168" s="289"/>
      <c r="L168" s="202"/>
      <c r="M168" s="202"/>
    </row>
    <row r="169" spans="1:13" s="201" customFormat="1" ht="11.25" customHeight="1" x14ac:dyDescent="0.2">
      <c r="A169" s="287" t="s">
        <v>1401</v>
      </c>
      <c r="B169" s="198">
        <v>9.9</v>
      </c>
      <c r="C169" s="295">
        <v>840</v>
      </c>
      <c r="D169" s="295">
        <v>150</v>
      </c>
      <c r="E169" s="295">
        <v>12</v>
      </c>
      <c r="F169" s="293">
        <v>1408</v>
      </c>
      <c r="G169" s="295">
        <v>167</v>
      </c>
      <c r="H169" s="295">
        <f t="shared" ref="H169:H172" si="3">SUM(B169:G169)</f>
        <v>2586.9</v>
      </c>
      <c r="I169" s="161">
        <f t="shared" ref="I169:I172" si="4">H169/B169</f>
        <v>261.30303030303031</v>
      </c>
      <c r="J169" s="294"/>
      <c r="K169" s="289"/>
      <c r="L169" s="202"/>
      <c r="M169" s="202"/>
    </row>
    <row r="170" spans="1:13" s="201" customFormat="1" ht="11.25" customHeight="1" x14ac:dyDescent="0.2">
      <c r="A170" s="287" t="s">
        <v>1402</v>
      </c>
      <c r="B170" s="198">
        <v>9.92</v>
      </c>
      <c r="C170" s="295">
        <v>714</v>
      </c>
      <c r="D170" s="295">
        <v>150</v>
      </c>
      <c r="E170" s="295">
        <v>12</v>
      </c>
      <c r="F170" s="293">
        <v>1216</v>
      </c>
      <c r="G170" s="295">
        <v>167</v>
      </c>
      <c r="H170" s="295">
        <f t="shared" si="3"/>
        <v>2268.92</v>
      </c>
      <c r="I170" s="161">
        <f t="shared" si="4"/>
        <v>228.72177419354838</v>
      </c>
      <c r="J170" s="294"/>
      <c r="K170" s="289"/>
      <c r="L170" s="202"/>
      <c r="M170" s="202"/>
    </row>
    <row r="171" spans="1:13" s="201" customFormat="1" ht="11.25" customHeight="1" x14ac:dyDescent="0.2">
      <c r="A171" s="287" t="s">
        <v>1403</v>
      </c>
      <c r="B171" s="198">
        <v>10.14</v>
      </c>
      <c r="C171" s="295">
        <v>1458</v>
      </c>
      <c r="D171" s="295">
        <v>150</v>
      </c>
      <c r="E171" s="295">
        <v>12</v>
      </c>
      <c r="F171" s="293">
        <v>2399</v>
      </c>
      <c r="G171" s="295">
        <v>191</v>
      </c>
      <c r="H171" s="295">
        <f t="shared" si="3"/>
        <v>4220.1400000000003</v>
      </c>
      <c r="I171" s="161">
        <f t="shared" si="4"/>
        <v>416.18737672583825</v>
      </c>
      <c r="J171" s="294"/>
      <c r="K171" s="289"/>
      <c r="L171" s="202"/>
      <c r="M171" s="202"/>
    </row>
    <row r="172" spans="1:13" s="201" customFormat="1" ht="11.25" customHeight="1" x14ac:dyDescent="0.2">
      <c r="A172" s="287" t="s">
        <v>606</v>
      </c>
      <c r="B172" s="198">
        <v>10.08</v>
      </c>
      <c r="C172" s="295">
        <v>1562</v>
      </c>
      <c r="D172" s="295">
        <v>150</v>
      </c>
      <c r="E172" s="295">
        <v>12</v>
      </c>
      <c r="F172" s="295">
        <v>2030</v>
      </c>
      <c r="G172" s="295">
        <v>168</v>
      </c>
      <c r="H172" s="295">
        <f t="shared" si="3"/>
        <v>3932.08</v>
      </c>
      <c r="I172" s="161">
        <f t="shared" si="4"/>
        <v>390.08730158730157</v>
      </c>
      <c r="J172" s="294"/>
      <c r="K172" s="289"/>
      <c r="L172" s="202"/>
      <c r="M172" s="202"/>
    </row>
    <row r="173" spans="1:13" s="201" customFormat="1" ht="11.25" customHeight="1" x14ac:dyDescent="0.2">
      <c r="A173" s="287"/>
      <c r="B173" s="159"/>
      <c r="C173" s="159"/>
      <c r="D173" s="159"/>
      <c r="E173" s="159"/>
      <c r="F173" s="159"/>
      <c r="G173" s="161"/>
      <c r="H173" s="203"/>
      <c r="I173" s="202"/>
      <c r="J173" s="202"/>
      <c r="K173" s="205"/>
      <c r="L173" s="202"/>
      <c r="M173" s="202"/>
    </row>
    <row r="174" spans="1:13" s="201" customFormat="1" ht="11.25" hidden="1" customHeight="1" x14ac:dyDescent="0.2">
      <c r="A174" s="287"/>
      <c r="B174" s="159"/>
      <c r="C174" s="159"/>
      <c r="D174" s="159"/>
      <c r="E174" s="159"/>
      <c r="F174" s="159"/>
      <c r="G174" s="161"/>
      <c r="H174" s="203"/>
      <c r="I174" s="202"/>
      <c r="J174" s="202"/>
      <c r="K174" s="205"/>
      <c r="L174" s="202"/>
      <c r="M174" s="202"/>
    </row>
    <row r="175" spans="1:13" s="201" customFormat="1" ht="11.25" hidden="1" customHeight="1" x14ac:dyDescent="0.2">
      <c r="A175" s="287"/>
      <c r="B175" s="159"/>
      <c r="C175" s="159"/>
      <c r="D175" s="159"/>
      <c r="E175" s="159"/>
      <c r="F175" s="159"/>
      <c r="G175" s="161"/>
      <c r="H175" s="203"/>
      <c r="I175" s="202"/>
      <c r="J175" s="202"/>
      <c r="K175" s="205"/>
      <c r="L175" s="202"/>
      <c r="M175" s="202"/>
    </row>
    <row r="176" spans="1:13" s="201" customFormat="1" ht="11.25" hidden="1" customHeight="1" x14ac:dyDescent="0.2">
      <c r="A176" s="287"/>
      <c r="B176" s="159"/>
      <c r="C176" s="159"/>
      <c r="D176" s="159"/>
      <c r="E176" s="159"/>
      <c r="F176" s="159"/>
      <c r="G176" s="161"/>
      <c r="H176" s="203"/>
      <c r="I176" s="202"/>
      <c r="J176" s="202"/>
      <c r="K176" s="205"/>
      <c r="L176" s="202"/>
      <c r="M176" s="202"/>
    </row>
    <row r="177" spans="1:13" s="201" customFormat="1" ht="11.25" hidden="1" customHeight="1" x14ac:dyDescent="0.2">
      <c r="A177" s="287"/>
      <c r="B177" s="159"/>
      <c r="C177" s="159"/>
      <c r="D177" s="159"/>
      <c r="E177" s="159"/>
      <c r="F177" s="159"/>
      <c r="G177" s="161"/>
      <c r="H177" s="203"/>
      <c r="I177" s="202"/>
      <c r="J177" s="202"/>
      <c r="K177" s="205"/>
      <c r="L177" s="202"/>
      <c r="M177" s="202"/>
    </row>
    <row r="178" spans="1:13" s="201" customFormat="1" ht="11.25" hidden="1" customHeight="1" x14ac:dyDescent="0.2">
      <c r="A178" s="263"/>
      <c r="B178" s="161"/>
      <c r="C178" s="161"/>
      <c r="D178" s="161"/>
      <c r="E178" s="161"/>
      <c r="F178" s="161"/>
      <c r="G178" s="161"/>
      <c r="H178" s="203"/>
      <c r="I178" s="202"/>
      <c r="J178" s="202"/>
      <c r="K178" s="205"/>
      <c r="L178" s="202"/>
      <c r="M178" s="202"/>
    </row>
    <row r="179" spans="1:13" s="201" customFormat="1" ht="11.25" hidden="1" customHeight="1" x14ac:dyDescent="0.2">
      <c r="A179" s="261"/>
      <c r="B179" s="161"/>
      <c r="C179" s="161"/>
      <c r="D179" s="161"/>
      <c r="E179" s="161"/>
      <c r="F179" s="161"/>
      <c r="G179" s="202"/>
      <c r="H179" s="202"/>
      <c r="I179" s="202"/>
      <c r="J179" s="202"/>
      <c r="K179" s="205"/>
      <c r="L179" s="202"/>
      <c r="M179" s="202"/>
    </row>
    <row r="180" spans="1:13" s="201" customFormat="1" ht="11.25" hidden="1" customHeight="1" x14ac:dyDescent="0.2">
      <c r="A180" s="103"/>
      <c r="B180" s="161"/>
      <c r="C180" s="161"/>
      <c r="D180" s="161"/>
      <c r="E180" s="161"/>
      <c r="F180" s="161"/>
      <c r="G180" s="202"/>
      <c r="H180" s="202"/>
      <c r="I180" s="202"/>
      <c r="J180" s="202"/>
      <c r="K180" s="205"/>
      <c r="L180" s="202"/>
      <c r="M180" s="202"/>
    </row>
    <row r="181" spans="1:13" s="197" customFormat="1" hidden="1" x14ac:dyDescent="0.15">
      <c r="A181" s="103"/>
      <c r="B181" s="161"/>
      <c r="C181" s="161"/>
      <c r="D181" s="161"/>
      <c r="E181" s="161"/>
      <c r="F181" s="161"/>
      <c r="G181" s="202"/>
      <c r="H181" s="202"/>
      <c r="I181" s="202"/>
      <c r="J181" s="202"/>
      <c r="K181" s="205"/>
      <c r="L181" s="202"/>
      <c r="M181" s="202"/>
    </row>
    <row r="182" spans="1:13" s="197" customFormat="1" hidden="1" x14ac:dyDescent="0.15">
      <c r="A182" s="103"/>
      <c r="B182" s="161"/>
      <c r="C182" s="161"/>
      <c r="D182" s="161"/>
      <c r="E182" s="161"/>
      <c r="F182" s="161"/>
      <c r="G182" s="202"/>
      <c r="H182" s="202"/>
      <c r="I182" s="202"/>
      <c r="J182" s="202"/>
      <c r="K182" s="205"/>
      <c r="L182" s="202"/>
      <c r="M182" s="202"/>
    </row>
    <row r="183" spans="1:13" s="197" customFormat="1" hidden="1" x14ac:dyDescent="0.15">
      <c r="A183" s="103"/>
      <c r="B183" s="161"/>
      <c r="C183" s="161"/>
      <c r="D183" s="161"/>
      <c r="E183" s="161"/>
      <c r="F183" s="161"/>
      <c r="G183" s="202"/>
      <c r="H183" s="202"/>
      <c r="I183" s="202"/>
      <c r="J183" s="202"/>
      <c r="K183" s="205"/>
      <c r="L183" s="202"/>
      <c r="M183" s="202"/>
    </row>
    <row r="184" spans="1:13" s="197" customFormat="1" hidden="1" x14ac:dyDescent="0.15">
      <c r="A184" s="103"/>
      <c r="B184" s="161"/>
      <c r="C184" s="161"/>
      <c r="D184" s="161"/>
      <c r="E184" s="161"/>
      <c r="F184" s="161"/>
      <c r="G184" s="202"/>
      <c r="H184" s="202"/>
      <c r="I184" s="202"/>
      <c r="J184" s="202"/>
      <c r="K184" s="205"/>
      <c r="L184" s="202"/>
      <c r="M184" s="202"/>
    </row>
    <row r="185" spans="1:13" s="197" customFormat="1" hidden="1" x14ac:dyDescent="0.15">
      <c r="A185" s="103"/>
      <c r="B185" s="161"/>
      <c r="C185" s="161"/>
      <c r="D185" s="161"/>
      <c r="E185" s="161"/>
      <c r="F185" s="161"/>
      <c r="G185" s="202"/>
      <c r="H185" s="202"/>
      <c r="I185" s="202"/>
      <c r="J185" s="202"/>
      <c r="K185" s="205"/>
      <c r="L185" s="202"/>
      <c r="M185" s="202"/>
    </row>
    <row r="186" spans="1:13" s="201" customFormat="1" ht="11.25" hidden="1" customHeight="1" x14ac:dyDescent="0.2">
      <c r="A186" s="103"/>
      <c r="B186" s="161"/>
      <c r="C186" s="161"/>
      <c r="D186" s="161"/>
      <c r="E186" s="161"/>
      <c r="F186" s="161"/>
      <c r="G186" s="202"/>
      <c r="H186" s="202"/>
      <c r="I186" s="202"/>
      <c r="J186" s="202"/>
      <c r="K186" s="205"/>
      <c r="L186" s="202"/>
      <c r="M186" s="202"/>
    </row>
    <row r="187" spans="1:13" s="197" customFormat="1" ht="11.25" customHeight="1" x14ac:dyDescent="0.15">
      <c r="A187" s="195" t="s">
        <v>729</v>
      </c>
      <c r="B187" s="371" t="s">
        <v>1404</v>
      </c>
      <c r="C187" s="401"/>
      <c r="D187" s="401"/>
      <c r="E187" s="401"/>
      <c r="F187" s="401"/>
      <c r="G187" s="401"/>
      <c r="H187" s="401"/>
      <c r="I187" s="401"/>
      <c r="J187" s="401"/>
      <c r="K187" s="401"/>
      <c r="L187" s="401"/>
      <c r="M187" s="402"/>
    </row>
    <row r="188" spans="1:13" s="197" customFormat="1" ht="11.25" customHeight="1" x14ac:dyDescent="0.15">
      <c r="A188" s="195" t="s">
        <v>730</v>
      </c>
      <c r="B188" s="384"/>
      <c r="C188" s="372"/>
      <c r="D188" s="372"/>
      <c r="E188" s="372"/>
      <c r="F188" s="372"/>
      <c r="G188" s="372"/>
      <c r="H188" s="372"/>
      <c r="I188" s="372"/>
      <c r="J188" s="372"/>
      <c r="K188" s="372"/>
      <c r="L188" s="372"/>
      <c r="M188" s="373"/>
    </row>
    <row r="189" spans="1:13" s="197" customFormat="1" ht="11.25" hidden="1" customHeight="1" x14ac:dyDescent="0.15">
      <c r="A189" s="195" t="s">
        <v>731</v>
      </c>
      <c r="B189" s="384"/>
      <c r="C189" s="372"/>
      <c r="D189" s="372"/>
      <c r="E189" s="372"/>
      <c r="F189" s="372"/>
      <c r="G189" s="372"/>
      <c r="H189" s="372"/>
      <c r="I189" s="372"/>
      <c r="J189" s="372"/>
      <c r="K189" s="372"/>
      <c r="L189" s="372"/>
      <c r="M189" s="373"/>
    </row>
    <row r="190" spans="1:13" s="197" customFormat="1" x14ac:dyDescent="0.15"/>
    <row r="191" spans="1:13" x14ac:dyDescent="0.15">
      <c r="B191" s="189"/>
      <c r="C191" s="189"/>
      <c r="D191" s="190"/>
      <c r="E191" s="189"/>
      <c r="F191" s="189"/>
      <c r="G191" s="191"/>
      <c r="H191" s="189"/>
      <c r="I191" s="189"/>
      <c r="J191" s="191"/>
    </row>
    <row r="192" spans="1:13" s="194" customFormat="1" ht="11.25" customHeight="1" x14ac:dyDescent="0.2">
      <c r="A192" s="192" t="s">
        <v>18</v>
      </c>
      <c r="B192" s="193" t="s">
        <v>708</v>
      </c>
      <c r="C192" s="385">
        <v>5010702001</v>
      </c>
      <c r="D192" s="386"/>
      <c r="E192" s="192" t="s">
        <v>709</v>
      </c>
      <c r="F192" s="359" t="s">
        <v>1388</v>
      </c>
      <c r="G192" s="360"/>
      <c r="H192" s="361"/>
      <c r="I192" s="192" t="s">
        <v>711</v>
      </c>
      <c r="J192" s="387"/>
      <c r="K192" s="388"/>
      <c r="L192" s="388"/>
      <c r="M192" s="389"/>
    </row>
    <row r="193" spans="1:13" s="100" customFormat="1" ht="11.25" customHeight="1" x14ac:dyDescent="0.2">
      <c r="A193" s="98" t="s">
        <v>712</v>
      </c>
      <c r="B193" s="193" t="s">
        <v>708</v>
      </c>
      <c r="C193" s="385">
        <v>5010703001</v>
      </c>
      <c r="D193" s="386"/>
      <c r="E193" s="359" t="s">
        <v>357</v>
      </c>
      <c r="F193" s="360"/>
      <c r="G193" s="360"/>
      <c r="H193" s="98" t="s">
        <v>712</v>
      </c>
      <c r="I193" s="193" t="s">
        <v>708</v>
      </c>
      <c r="J193" s="385">
        <v>5010704001</v>
      </c>
      <c r="K193" s="386"/>
      <c r="L193" s="365" t="s">
        <v>1389</v>
      </c>
      <c r="M193" s="366"/>
    </row>
    <row r="194" spans="1:13" s="194" customFormat="1" ht="11.25" customHeight="1" x14ac:dyDescent="0.2">
      <c r="A194" s="195" t="s">
        <v>466</v>
      </c>
      <c r="B194" s="376" t="s">
        <v>151</v>
      </c>
      <c r="C194" s="377"/>
      <c r="D194" s="378"/>
      <c r="E194" s="404" t="s">
        <v>1783</v>
      </c>
      <c r="F194" s="380"/>
      <c r="G194" s="380"/>
      <c r="H194" s="380"/>
      <c r="I194" s="380"/>
      <c r="J194" s="380"/>
      <c r="K194" s="376"/>
      <c r="L194" s="377"/>
      <c r="M194" s="378"/>
    </row>
    <row r="195" spans="1:13" s="197" customFormat="1" ht="11.25" customHeight="1" x14ac:dyDescent="0.15">
      <c r="A195" s="195" t="s">
        <v>713</v>
      </c>
      <c r="B195" s="381" t="s">
        <v>1391</v>
      </c>
      <c r="C195" s="377"/>
      <c r="D195" s="377"/>
      <c r="E195" s="377"/>
      <c r="F195" s="377"/>
      <c r="G195" s="377"/>
      <c r="H195" s="377"/>
      <c r="I195" s="196" t="s">
        <v>715</v>
      </c>
      <c r="J195" s="381" t="s">
        <v>737</v>
      </c>
      <c r="K195" s="382"/>
      <c r="L195" s="382"/>
      <c r="M195" s="383"/>
    </row>
    <row r="196" spans="1:13" s="197" customFormat="1" ht="11.25" customHeight="1" x14ac:dyDescent="0.15">
      <c r="A196" s="195" t="s">
        <v>738</v>
      </c>
      <c r="B196" s="291" t="s">
        <v>1393</v>
      </c>
      <c r="C196" s="403" t="s">
        <v>721</v>
      </c>
      <c r="D196" s="403"/>
      <c r="E196" s="403"/>
      <c r="F196" s="403"/>
      <c r="G196" s="403"/>
      <c r="H196" s="403"/>
      <c r="I196" s="403"/>
      <c r="J196" s="292"/>
      <c r="K196" s="292"/>
      <c r="L196" s="292"/>
      <c r="M196" s="292"/>
    </row>
    <row r="197" spans="1:13" s="201" customFormat="1" ht="11.25" customHeight="1" x14ac:dyDescent="0.2">
      <c r="A197" s="195" t="s">
        <v>1187</v>
      </c>
      <c r="B197" s="198"/>
      <c r="C197" s="198" t="s">
        <v>961</v>
      </c>
      <c r="D197" s="198" t="s">
        <v>962</v>
      </c>
      <c r="E197" s="198" t="s">
        <v>963</v>
      </c>
      <c r="F197" s="293" t="s">
        <v>721</v>
      </c>
      <c r="G197" s="104" t="s">
        <v>745</v>
      </c>
      <c r="H197" s="103" t="s">
        <v>1005</v>
      </c>
      <c r="I197" s="104"/>
      <c r="J197" s="103"/>
      <c r="K197" s="286"/>
      <c r="L197" s="198"/>
      <c r="M197" s="198"/>
    </row>
    <row r="198" spans="1:13" s="201" customFormat="1" ht="11.25" customHeight="1" x14ac:dyDescent="0.2">
      <c r="A198" s="287" t="s">
        <v>1405</v>
      </c>
      <c r="B198" s="198">
        <v>0.41</v>
      </c>
      <c r="C198" s="162">
        <v>1722</v>
      </c>
      <c r="D198" s="162">
        <v>1134</v>
      </c>
      <c r="E198" s="162">
        <v>35</v>
      </c>
      <c r="F198" s="160">
        <v>21.5</v>
      </c>
      <c r="G198" s="161">
        <f>F198/B198</f>
        <v>52.439024390243908</v>
      </c>
      <c r="H198" s="103" t="s">
        <v>1406</v>
      </c>
      <c r="I198" s="161"/>
      <c r="J198" s="103"/>
      <c r="K198" s="289"/>
      <c r="L198" s="202"/>
      <c r="M198" s="202"/>
    </row>
    <row r="199" spans="1:13" s="201" customFormat="1" ht="11.25" customHeight="1" x14ac:dyDescent="0.2">
      <c r="A199" s="287" t="s">
        <v>1405</v>
      </c>
      <c r="B199" s="198">
        <v>0.24</v>
      </c>
      <c r="C199" s="162">
        <v>1542</v>
      </c>
      <c r="D199" s="162">
        <v>780</v>
      </c>
      <c r="E199" s="162">
        <v>35</v>
      </c>
      <c r="F199" s="160">
        <v>13.5</v>
      </c>
      <c r="G199" s="161">
        <f t="shared" ref="G199:G203" si="5">F199/B199</f>
        <v>56.25</v>
      </c>
      <c r="H199" s="103" t="s">
        <v>1407</v>
      </c>
      <c r="I199" s="161"/>
      <c r="J199" s="103"/>
      <c r="K199" s="289"/>
      <c r="L199" s="202"/>
      <c r="M199" s="202"/>
    </row>
    <row r="200" spans="1:13" s="201" customFormat="1" ht="11.25" customHeight="1" x14ac:dyDescent="0.2">
      <c r="A200" s="287" t="s">
        <v>1405</v>
      </c>
      <c r="B200" s="198">
        <v>0.375</v>
      </c>
      <c r="C200" s="162">
        <v>1765</v>
      </c>
      <c r="D200" s="162">
        <v>1048</v>
      </c>
      <c r="E200" s="162">
        <v>35</v>
      </c>
      <c r="F200" s="160">
        <v>21</v>
      </c>
      <c r="G200" s="161">
        <f t="shared" si="5"/>
        <v>56</v>
      </c>
      <c r="H200" s="103" t="s">
        <v>1408</v>
      </c>
      <c r="I200" s="161"/>
      <c r="J200" s="103"/>
      <c r="K200" s="289"/>
      <c r="L200" s="202"/>
      <c r="M200" s="202"/>
    </row>
    <row r="201" spans="1:13" s="201" customFormat="1" ht="11.25" customHeight="1" x14ac:dyDescent="0.2">
      <c r="A201" s="287" t="s">
        <v>1405</v>
      </c>
      <c r="B201" s="198">
        <v>0.29499999999999998</v>
      </c>
      <c r="C201" s="162">
        <v>1424</v>
      </c>
      <c r="D201" s="162">
        <v>1048</v>
      </c>
      <c r="E201" s="162">
        <v>35</v>
      </c>
      <c r="F201" s="160">
        <v>17</v>
      </c>
      <c r="G201" s="161">
        <f t="shared" si="5"/>
        <v>57.627118644067799</v>
      </c>
      <c r="H201" s="103" t="s">
        <v>1409</v>
      </c>
      <c r="I201" s="161"/>
      <c r="J201" s="103"/>
      <c r="K201" s="289"/>
      <c r="L201" s="202"/>
      <c r="M201" s="202"/>
    </row>
    <row r="202" spans="1:13" s="201" customFormat="1" ht="11.25" customHeight="1" x14ac:dyDescent="0.2">
      <c r="A202" s="287" t="s">
        <v>1410</v>
      </c>
      <c r="B202" s="198">
        <v>5.5</v>
      </c>
      <c r="C202" s="162">
        <v>405</v>
      </c>
      <c r="D202" s="162">
        <v>478</v>
      </c>
      <c r="E202" s="162">
        <v>211</v>
      </c>
      <c r="F202" s="160">
        <v>20</v>
      </c>
      <c r="G202" s="161">
        <f t="shared" si="5"/>
        <v>3.6363636363636362</v>
      </c>
      <c r="H202" s="103" t="s">
        <v>1411</v>
      </c>
      <c r="I202" s="161"/>
      <c r="J202" s="103"/>
      <c r="K202" s="289"/>
      <c r="L202" s="202"/>
      <c r="M202" s="202"/>
    </row>
    <row r="203" spans="1:13" s="201" customFormat="1" ht="11.25" customHeight="1" x14ac:dyDescent="0.2">
      <c r="A203" s="287" t="s">
        <v>1412</v>
      </c>
      <c r="B203" s="198">
        <v>20</v>
      </c>
      <c r="C203" s="159">
        <v>1000</v>
      </c>
      <c r="D203" s="159">
        <v>940</v>
      </c>
      <c r="E203" s="159">
        <v>1850</v>
      </c>
      <c r="F203" s="161">
        <v>750</v>
      </c>
      <c r="G203" s="161">
        <f t="shared" si="5"/>
        <v>37.5</v>
      </c>
      <c r="H203" s="103" t="s">
        <v>1413</v>
      </c>
      <c r="I203" s="161"/>
      <c r="J203" s="103"/>
      <c r="K203" s="289"/>
      <c r="L203" s="202"/>
      <c r="M203" s="202"/>
    </row>
    <row r="204" spans="1:13" s="201" customFormat="1" ht="11.25" customHeight="1" x14ac:dyDescent="0.2">
      <c r="A204" s="287"/>
      <c r="B204" s="159"/>
      <c r="C204" s="159"/>
      <c r="D204" s="159"/>
      <c r="E204" s="159"/>
      <c r="F204" s="159"/>
      <c r="G204" s="161"/>
      <c r="H204" s="203"/>
      <c r="I204" s="202"/>
      <c r="J204" s="202"/>
      <c r="K204" s="205"/>
      <c r="L204" s="202"/>
      <c r="M204" s="202"/>
    </row>
    <row r="205" spans="1:13" s="201" customFormat="1" ht="11.25" hidden="1" customHeight="1" x14ac:dyDescent="0.2">
      <c r="A205" s="287"/>
      <c r="B205" s="159"/>
      <c r="C205" s="159"/>
      <c r="D205" s="159"/>
      <c r="E205" s="159"/>
      <c r="F205" s="159"/>
      <c r="G205" s="161"/>
      <c r="H205" s="203"/>
      <c r="I205" s="202"/>
      <c r="J205" s="202"/>
      <c r="K205" s="205"/>
      <c r="L205" s="202"/>
      <c r="M205" s="202"/>
    </row>
    <row r="206" spans="1:13" s="201" customFormat="1" ht="11.25" hidden="1" customHeight="1" x14ac:dyDescent="0.2">
      <c r="A206" s="287"/>
      <c r="B206" s="159"/>
      <c r="C206" s="159"/>
      <c r="D206" s="159"/>
      <c r="E206" s="159"/>
      <c r="F206" s="159"/>
      <c r="G206" s="161"/>
      <c r="H206" s="203"/>
      <c r="I206" s="202"/>
      <c r="J206" s="202"/>
      <c r="K206" s="205"/>
      <c r="L206" s="202"/>
      <c r="M206" s="202"/>
    </row>
    <row r="207" spans="1:13" s="201" customFormat="1" ht="11.25" hidden="1" customHeight="1" x14ac:dyDescent="0.2">
      <c r="A207" s="287"/>
      <c r="B207" s="159"/>
      <c r="C207" s="159"/>
      <c r="D207" s="159"/>
      <c r="E207" s="159"/>
      <c r="F207" s="159"/>
      <c r="G207" s="161"/>
      <c r="H207" s="203"/>
      <c r="I207" s="202"/>
      <c r="J207" s="202"/>
      <c r="K207" s="205"/>
      <c r="L207" s="202"/>
      <c r="M207" s="202"/>
    </row>
    <row r="208" spans="1:13" s="201" customFormat="1" ht="11.25" hidden="1" customHeight="1" x14ac:dyDescent="0.2">
      <c r="A208" s="287"/>
      <c r="B208" s="159"/>
      <c r="C208" s="159"/>
      <c r="D208" s="159"/>
      <c r="E208" s="159"/>
      <c r="F208" s="159"/>
      <c r="G208" s="161"/>
      <c r="H208" s="203"/>
      <c r="I208" s="202"/>
      <c r="J208" s="202"/>
      <c r="K208" s="205"/>
      <c r="L208" s="202"/>
      <c r="M208" s="202"/>
    </row>
    <row r="209" spans="1:13" s="201" customFormat="1" ht="11.25" hidden="1" customHeight="1" x14ac:dyDescent="0.2">
      <c r="A209" s="263"/>
      <c r="B209" s="161"/>
      <c r="C209" s="161"/>
      <c r="D209" s="161"/>
      <c r="E209" s="161"/>
      <c r="F209" s="161"/>
      <c r="G209" s="161"/>
      <c r="H209" s="203"/>
      <c r="I209" s="202"/>
      <c r="J209" s="202"/>
      <c r="K209" s="205"/>
      <c r="L209" s="202"/>
      <c r="M209" s="202"/>
    </row>
    <row r="210" spans="1:13" s="201" customFormat="1" ht="11.25" hidden="1" customHeight="1" x14ac:dyDescent="0.2">
      <c r="A210" s="261"/>
      <c r="B210" s="161"/>
      <c r="C210" s="161"/>
      <c r="D210" s="161"/>
      <c r="E210" s="161"/>
      <c r="F210" s="161"/>
      <c r="G210" s="202"/>
      <c r="H210" s="202"/>
      <c r="I210" s="202"/>
      <c r="J210" s="202"/>
      <c r="K210" s="205"/>
      <c r="L210" s="202"/>
      <c r="M210" s="202"/>
    </row>
    <row r="211" spans="1:13" s="201" customFormat="1" ht="11.25" hidden="1" customHeight="1" x14ac:dyDescent="0.2">
      <c r="A211" s="103"/>
      <c r="B211" s="161"/>
      <c r="C211" s="161"/>
      <c r="D211" s="161"/>
      <c r="E211" s="161"/>
      <c r="F211" s="161"/>
      <c r="G211" s="202"/>
      <c r="H211" s="202"/>
      <c r="I211" s="202"/>
      <c r="J211" s="202"/>
      <c r="K211" s="205"/>
      <c r="L211" s="202"/>
      <c r="M211" s="202"/>
    </row>
    <row r="212" spans="1:13" s="197" customFormat="1" hidden="1" x14ac:dyDescent="0.15">
      <c r="A212" s="103"/>
      <c r="B212" s="161"/>
      <c r="C212" s="161"/>
      <c r="D212" s="161"/>
      <c r="E212" s="161"/>
      <c r="F212" s="161"/>
      <c r="G212" s="202"/>
      <c r="H212" s="202"/>
      <c r="I212" s="202"/>
      <c r="J212" s="202"/>
      <c r="K212" s="205"/>
      <c r="L212" s="202"/>
      <c r="M212" s="202"/>
    </row>
    <row r="213" spans="1:13" s="197" customFormat="1" hidden="1" x14ac:dyDescent="0.15">
      <c r="A213" s="103"/>
      <c r="B213" s="161"/>
      <c r="C213" s="161"/>
      <c r="D213" s="161"/>
      <c r="E213" s="161"/>
      <c r="F213" s="161"/>
      <c r="G213" s="202"/>
      <c r="H213" s="202"/>
      <c r="I213" s="202"/>
      <c r="J213" s="202"/>
      <c r="K213" s="205"/>
      <c r="L213" s="202"/>
      <c r="M213" s="202"/>
    </row>
    <row r="214" spans="1:13" s="197" customFormat="1" hidden="1" x14ac:dyDescent="0.15">
      <c r="A214" s="103"/>
      <c r="B214" s="161"/>
      <c r="C214" s="161"/>
      <c r="D214" s="161"/>
      <c r="E214" s="161"/>
      <c r="F214" s="161"/>
      <c r="G214" s="202"/>
      <c r="H214" s="202"/>
      <c r="I214" s="202"/>
      <c r="J214" s="202"/>
      <c r="K214" s="205"/>
      <c r="L214" s="202"/>
      <c r="M214" s="202"/>
    </row>
    <row r="215" spans="1:13" s="197" customFormat="1" hidden="1" x14ac:dyDescent="0.15">
      <c r="A215" s="103"/>
      <c r="B215" s="161"/>
      <c r="C215" s="161"/>
      <c r="D215" s="161"/>
      <c r="E215" s="161"/>
      <c r="F215" s="161"/>
      <c r="G215" s="202"/>
      <c r="H215" s="202"/>
      <c r="I215" s="202"/>
      <c r="J215" s="202"/>
      <c r="K215" s="205"/>
      <c r="L215" s="202"/>
      <c r="M215" s="202"/>
    </row>
    <row r="216" spans="1:13" s="197" customFormat="1" hidden="1" x14ac:dyDescent="0.15">
      <c r="A216" s="103"/>
      <c r="B216" s="161"/>
      <c r="C216" s="161"/>
      <c r="D216" s="161"/>
      <c r="E216" s="161"/>
      <c r="F216" s="161"/>
      <c r="G216" s="202"/>
      <c r="H216" s="202"/>
      <c r="I216" s="202"/>
      <c r="J216" s="202"/>
      <c r="K216" s="205"/>
      <c r="L216" s="202"/>
      <c r="M216" s="202"/>
    </row>
    <row r="217" spans="1:13" s="201" customFormat="1" ht="11.25" hidden="1" customHeight="1" x14ac:dyDescent="0.2">
      <c r="A217" s="103"/>
      <c r="B217" s="161"/>
      <c r="C217" s="161"/>
      <c r="D217" s="161"/>
      <c r="E217" s="161"/>
      <c r="F217" s="161"/>
      <c r="G217" s="202"/>
      <c r="H217" s="202"/>
      <c r="I217" s="202"/>
      <c r="J217" s="202"/>
      <c r="K217" s="205"/>
      <c r="L217" s="202"/>
      <c r="M217" s="202"/>
    </row>
    <row r="218" spans="1:13" s="197" customFormat="1" ht="11.25" customHeight="1" x14ac:dyDescent="0.15">
      <c r="A218" s="195" t="s">
        <v>729</v>
      </c>
      <c r="B218" s="371" t="s">
        <v>1414</v>
      </c>
      <c r="C218" s="401"/>
      <c r="D218" s="401"/>
      <c r="E218" s="401"/>
      <c r="F218" s="401"/>
      <c r="G218" s="401"/>
      <c r="H218" s="401"/>
      <c r="I218" s="401"/>
      <c r="J218" s="401"/>
      <c r="K218" s="401"/>
      <c r="L218" s="401"/>
      <c r="M218" s="402"/>
    </row>
    <row r="219" spans="1:13" s="197" customFormat="1" ht="11.25" customHeight="1" x14ac:dyDescent="0.15">
      <c r="A219" s="195" t="s">
        <v>730</v>
      </c>
      <c r="B219" s="384"/>
      <c r="C219" s="372"/>
      <c r="D219" s="372"/>
      <c r="E219" s="372"/>
      <c r="F219" s="372"/>
      <c r="G219" s="372"/>
      <c r="H219" s="372"/>
      <c r="I219" s="372"/>
      <c r="J219" s="372"/>
      <c r="K219" s="372"/>
      <c r="L219" s="372"/>
      <c r="M219" s="373"/>
    </row>
    <row r="220" spans="1:13" s="197" customFormat="1" ht="11.25" hidden="1" customHeight="1" x14ac:dyDescent="0.15">
      <c r="A220" s="195" t="s">
        <v>731</v>
      </c>
      <c r="B220" s="384"/>
      <c r="C220" s="372"/>
      <c r="D220" s="372"/>
      <c r="E220" s="372"/>
      <c r="F220" s="372"/>
      <c r="G220" s="372"/>
      <c r="H220" s="372"/>
      <c r="I220" s="372"/>
      <c r="J220" s="372"/>
      <c r="K220" s="372"/>
      <c r="L220" s="372"/>
      <c r="M220" s="373"/>
    </row>
    <row r="221" spans="1:13" s="197" customFormat="1" x14ac:dyDescent="0.15"/>
  </sheetData>
  <sheetProtection algorithmName="SHA-512" hashValue="O+JKNo2Ka9KiE38ksNfp8juJ9fSm0uhv5PM8RTxL23LNefxK07km6j5WVE2TQXP2o/I+vuBqrd13mKwyqoPyiw==" saltValue="4biweMxWkKwHUVx3YPUaxg==" spinCount="100000" sheet="1" objects="1" scenarios="1"/>
  <mergeCells count="130">
    <mergeCell ref="B195:H195"/>
    <mergeCell ref="J195:M195"/>
    <mergeCell ref="C196:I196"/>
    <mergeCell ref="B218:M218"/>
    <mergeCell ref="B219:M219"/>
    <mergeCell ref="B220:M220"/>
    <mergeCell ref="C193:D193"/>
    <mergeCell ref="E193:G193"/>
    <mergeCell ref="J193:K193"/>
    <mergeCell ref="L193:M193"/>
    <mergeCell ref="B194:D194"/>
    <mergeCell ref="E194:J194"/>
    <mergeCell ref="K194:M194"/>
    <mergeCell ref="B187:M187"/>
    <mergeCell ref="B188:M188"/>
    <mergeCell ref="B189:M189"/>
    <mergeCell ref="C192:D192"/>
    <mergeCell ref="F192:H192"/>
    <mergeCell ref="J192:M192"/>
    <mergeCell ref="B164:D164"/>
    <mergeCell ref="E164:J164"/>
    <mergeCell ref="K164:M164"/>
    <mergeCell ref="B165:H165"/>
    <mergeCell ref="J165:M165"/>
    <mergeCell ref="C166:I166"/>
    <mergeCell ref="B158:M158"/>
    <mergeCell ref="B159:M159"/>
    <mergeCell ref="C162:D162"/>
    <mergeCell ref="F162:H162"/>
    <mergeCell ref="J162:M162"/>
    <mergeCell ref="C163:D163"/>
    <mergeCell ref="E163:G163"/>
    <mergeCell ref="J163:K163"/>
    <mergeCell ref="L163:M163"/>
    <mergeCell ref="B135:H135"/>
    <mergeCell ref="J135:M135"/>
    <mergeCell ref="C136:E136"/>
    <mergeCell ref="F136:H136"/>
    <mergeCell ref="I136:K136"/>
    <mergeCell ref="B157:M157"/>
    <mergeCell ref="C133:D133"/>
    <mergeCell ref="E133:G133"/>
    <mergeCell ref="J133:K133"/>
    <mergeCell ref="L133:M133"/>
    <mergeCell ref="B134:D134"/>
    <mergeCell ref="E134:J134"/>
    <mergeCell ref="K134:M134"/>
    <mergeCell ref="B107:H107"/>
    <mergeCell ref="J107:M107"/>
    <mergeCell ref="B127:M127"/>
    <mergeCell ref="B128:M128"/>
    <mergeCell ref="B129:M129"/>
    <mergeCell ref="C132:D132"/>
    <mergeCell ref="F132:H132"/>
    <mergeCell ref="J132:M132"/>
    <mergeCell ref="C105:D105"/>
    <mergeCell ref="E105:G105"/>
    <mergeCell ref="J105:K105"/>
    <mergeCell ref="L105:M105"/>
    <mergeCell ref="B106:D106"/>
    <mergeCell ref="E106:J106"/>
    <mergeCell ref="K106:M106"/>
    <mergeCell ref="B82:H82"/>
    <mergeCell ref="J82:M82"/>
    <mergeCell ref="B99:M99"/>
    <mergeCell ref="B100:M100"/>
    <mergeCell ref="B101:M101"/>
    <mergeCell ref="C104:D104"/>
    <mergeCell ref="F104:H104"/>
    <mergeCell ref="J104:M104"/>
    <mergeCell ref="C80:D80"/>
    <mergeCell ref="E80:G80"/>
    <mergeCell ref="J80:K80"/>
    <mergeCell ref="L80:M80"/>
    <mergeCell ref="B81:D81"/>
    <mergeCell ref="E81:J81"/>
    <mergeCell ref="K81:M81"/>
    <mergeCell ref="B74:M74"/>
    <mergeCell ref="B75:M75"/>
    <mergeCell ref="B76:M76"/>
    <mergeCell ref="C79:D79"/>
    <mergeCell ref="F79:H79"/>
    <mergeCell ref="J79:M79"/>
    <mergeCell ref="B60:D60"/>
    <mergeCell ref="E60:J60"/>
    <mergeCell ref="K60:M60"/>
    <mergeCell ref="B61:H61"/>
    <mergeCell ref="J61:M61"/>
    <mergeCell ref="C62:F62"/>
    <mergeCell ref="G62:M62"/>
    <mergeCell ref="B53:M53"/>
    <mergeCell ref="B54:M54"/>
    <mergeCell ref="C58:D58"/>
    <mergeCell ref="F58:H58"/>
    <mergeCell ref="J58:M58"/>
    <mergeCell ref="C59:D59"/>
    <mergeCell ref="E59:G59"/>
    <mergeCell ref="J59:K59"/>
    <mergeCell ref="L59:M59"/>
    <mergeCell ref="B32:D32"/>
    <mergeCell ref="E32:J32"/>
    <mergeCell ref="K32:M32"/>
    <mergeCell ref="B33:H33"/>
    <mergeCell ref="J33:M33"/>
    <mergeCell ref="C34:E34"/>
    <mergeCell ref="F34:H34"/>
    <mergeCell ref="I34:J34"/>
    <mergeCell ref="K34:L34"/>
    <mergeCell ref="B26:M26"/>
    <mergeCell ref="B27:M27"/>
    <mergeCell ref="C30:D30"/>
    <mergeCell ref="F30:H30"/>
    <mergeCell ref="J30:M30"/>
    <mergeCell ref="C31:D31"/>
    <mergeCell ref="E31:G31"/>
    <mergeCell ref="J31:K31"/>
    <mergeCell ref="L31:M31"/>
    <mergeCell ref="B4:D4"/>
    <mergeCell ref="E4:J4"/>
    <mergeCell ref="K4:M4"/>
    <mergeCell ref="B5:H5"/>
    <mergeCell ref="J5:M5"/>
    <mergeCell ref="B25:M25"/>
    <mergeCell ref="C2:D2"/>
    <mergeCell ref="F2:H2"/>
    <mergeCell ref="J2:M2"/>
    <mergeCell ref="C3:D3"/>
    <mergeCell ref="E3:G3"/>
    <mergeCell ref="J3:K3"/>
    <mergeCell ref="L3:M3"/>
  </mergeCells>
  <phoneticPr fontId="2"/>
  <hyperlinks>
    <hyperlink ref="E194" r:id="rId1" xr:uid="{829C8695-D44D-42D9-8353-427F77A6D9C8}"/>
  </hyperlinks>
  <pageMargins left="0.70866141732283472" right="0.51181102362204722" top="0.74803149606299213" bottom="0.74803149606299213" header="0.31496062992125984" footer="0.31496062992125984"/>
  <pageSetup paperSize="9" orientation="portrait" r:id="rId2"/>
  <headerFooter>
    <oddFooter xml:space="preserve">&amp;R&amp;6&amp;A&amp;P / &amp;N </oddFooter>
  </headerFooter>
  <rowBreaks count="2" manualBreakCount="2">
    <brk id="78" max="16383" man="1"/>
    <brk id="1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205A-FFDF-45DF-AD6B-82C5B9BB1EF6}">
  <dimension ref="A1:M717"/>
  <sheetViews>
    <sheetView view="pageBreakPreview" topLeftCell="A248" zoomScaleNormal="150" zoomScaleSheetLayoutView="100" workbookViewId="0">
      <selection activeCell="P299" sqref="P299"/>
    </sheetView>
  </sheetViews>
  <sheetFormatPr defaultColWidth="9" defaultRowHeight="9.6" x14ac:dyDescent="0.15"/>
  <cols>
    <col min="1" max="1" width="11.33203125" style="97" customWidth="1"/>
    <col min="2" max="13" width="6.6640625" style="97" customWidth="1"/>
    <col min="14" max="16384" width="9" style="97"/>
  </cols>
  <sheetData>
    <row r="1" spans="1:13" s="168" customFormat="1" x14ac:dyDescent="0.15"/>
    <row r="2" spans="1:13" s="100" customFormat="1" ht="11.25" customHeight="1" x14ac:dyDescent="0.2">
      <c r="A2" s="130" t="s">
        <v>18</v>
      </c>
      <c r="B2" s="99" t="s">
        <v>708</v>
      </c>
      <c r="C2" s="357">
        <v>6010402001</v>
      </c>
      <c r="D2" s="358"/>
      <c r="E2" s="130" t="s">
        <v>709</v>
      </c>
      <c r="F2" s="359" t="s">
        <v>1415</v>
      </c>
      <c r="G2" s="360"/>
      <c r="H2" s="361"/>
      <c r="I2" s="130" t="s">
        <v>711</v>
      </c>
      <c r="J2" s="362"/>
      <c r="K2" s="363"/>
      <c r="L2" s="363"/>
      <c r="M2" s="364"/>
    </row>
    <row r="3" spans="1:13" s="100" customFormat="1" ht="11.25" customHeight="1" x14ac:dyDescent="0.2">
      <c r="A3" s="98" t="s">
        <v>712</v>
      </c>
      <c r="B3" s="99"/>
      <c r="C3" s="357"/>
      <c r="D3" s="358"/>
      <c r="E3" s="367"/>
      <c r="F3" s="368"/>
      <c r="G3" s="368"/>
      <c r="H3" s="98" t="s">
        <v>712</v>
      </c>
      <c r="I3" s="99"/>
      <c r="J3" s="357"/>
      <c r="K3" s="358"/>
      <c r="L3" s="365"/>
      <c r="M3" s="366"/>
    </row>
    <row r="4" spans="1:13" s="100" customFormat="1" ht="11.25" customHeight="1" x14ac:dyDescent="0.2">
      <c r="A4" s="102" t="s">
        <v>466</v>
      </c>
      <c r="B4" s="347" t="s">
        <v>271</v>
      </c>
      <c r="C4" s="348"/>
      <c r="D4" s="349"/>
      <c r="E4" s="347"/>
      <c r="F4" s="348"/>
      <c r="G4" s="348"/>
      <c r="H4" s="348"/>
      <c r="I4" s="348"/>
      <c r="J4" s="348"/>
      <c r="K4" s="347"/>
      <c r="L4" s="348"/>
      <c r="M4" s="349"/>
    </row>
    <row r="5" spans="1:13" ht="11.25" customHeight="1" x14ac:dyDescent="0.15">
      <c r="A5" s="102" t="s">
        <v>713</v>
      </c>
      <c r="B5" s="350" t="s">
        <v>714</v>
      </c>
      <c r="C5" s="348"/>
      <c r="D5" s="348"/>
      <c r="E5" s="348"/>
      <c r="F5" s="348"/>
      <c r="G5" s="348"/>
      <c r="H5" s="348"/>
      <c r="I5" s="133" t="s">
        <v>715</v>
      </c>
      <c r="J5" s="350" t="s">
        <v>716</v>
      </c>
      <c r="K5" s="352"/>
      <c r="L5" s="352"/>
      <c r="M5" s="353"/>
    </row>
    <row r="6" spans="1:13" s="105" customFormat="1" ht="11.25" customHeight="1" x14ac:dyDescent="0.2">
      <c r="A6" s="102" t="s">
        <v>717</v>
      </c>
      <c r="B6" s="103" t="s">
        <v>961</v>
      </c>
      <c r="C6" s="103" t="s">
        <v>962</v>
      </c>
      <c r="D6" s="103" t="s">
        <v>963</v>
      </c>
      <c r="E6" s="103" t="s">
        <v>1416</v>
      </c>
      <c r="F6" s="103" t="s">
        <v>1417</v>
      </c>
      <c r="G6" s="103" t="s">
        <v>1418</v>
      </c>
      <c r="H6" s="104" t="s">
        <v>721</v>
      </c>
      <c r="I6" s="103"/>
      <c r="J6" s="103"/>
      <c r="K6" s="113"/>
      <c r="L6" s="103"/>
      <c r="M6" s="103"/>
    </row>
    <row r="7" spans="1:13" s="105" customFormat="1" ht="11.25" customHeight="1" x14ac:dyDescent="0.2">
      <c r="A7" s="106" t="s">
        <v>1419</v>
      </c>
      <c r="B7" s="162">
        <v>1200</v>
      </c>
      <c r="C7" s="162">
        <v>160</v>
      </c>
      <c r="D7" s="162">
        <v>1600</v>
      </c>
      <c r="E7" s="162">
        <f>44.3*2+2</f>
        <v>90.6</v>
      </c>
      <c r="F7" s="162">
        <v>26</v>
      </c>
      <c r="G7" s="162"/>
      <c r="H7" s="160">
        <f t="shared" ref="H7:H12" si="0">SUM(E7:G7)</f>
        <v>116.6</v>
      </c>
      <c r="I7" s="107"/>
      <c r="J7" s="110"/>
      <c r="K7" s="119"/>
      <c r="L7" s="103"/>
      <c r="M7" s="103"/>
    </row>
    <row r="8" spans="1:13" s="105" customFormat="1" ht="11.25" customHeight="1" x14ac:dyDescent="0.2">
      <c r="A8" s="106" t="s">
        <v>1420</v>
      </c>
      <c r="B8" s="162">
        <v>800</v>
      </c>
      <c r="C8" s="162">
        <v>160</v>
      </c>
      <c r="D8" s="162">
        <v>1200</v>
      </c>
      <c r="E8" s="162">
        <f>42.8+1</f>
        <v>43.8</v>
      </c>
      <c r="F8" s="162">
        <v>13</v>
      </c>
      <c r="G8" s="162"/>
      <c r="H8" s="160">
        <f t="shared" si="0"/>
        <v>56.8</v>
      </c>
      <c r="I8" s="107"/>
      <c r="J8" s="110"/>
      <c r="K8" s="113"/>
      <c r="L8" s="103"/>
      <c r="M8" s="103"/>
    </row>
    <row r="9" spans="1:13" s="105" customFormat="1" ht="11.25" customHeight="1" x14ac:dyDescent="0.2">
      <c r="A9" s="106" t="s">
        <v>1421</v>
      </c>
      <c r="B9" s="162">
        <v>600</v>
      </c>
      <c r="C9" s="162">
        <v>120</v>
      </c>
      <c r="D9" s="162">
        <v>600</v>
      </c>
      <c r="E9" s="162">
        <f>18+0.2</f>
        <v>18.2</v>
      </c>
      <c r="F9" s="162">
        <v>2.2999999999999998</v>
      </c>
      <c r="G9" s="162"/>
      <c r="H9" s="160">
        <f t="shared" si="0"/>
        <v>20.5</v>
      </c>
      <c r="I9" s="107"/>
      <c r="J9" s="110"/>
      <c r="K9" s="113"/>
      <c r="L9" s="103"/>
      <c r="M9" s="103"/>
    </row>
    <row r="10" spans="1:13" s="105" customFormat="1" ht="11.25" customHeight="1" x14ac:dyDescent="0.2">
      <c r="A10" s="106" t="s">
        <v>1422</v>
      </c>
      <c r="B10" s="162">
        <v>1200</v>
      </c>
      <c r="C10" s="162">
        <v>160</v>
      </c>
      <c r="D10" s="162">
        <v>1600</v>
      </c>
      <c r="E10" s="162">
        <f>44.3*2+2</f>
        <v>90.6</v>
      </c>
      <c r="F10" s="162">
        <f>0.125+0.06*5+0.24*5+0.145</f>
        <v>1.77</v>
      </c>
      <c r="G10" s="162">
        <f>1.8+1*4+0.061+0.059*4+1.3+0.11*6</f>
        <v>8.0569999999999986</v>
      </c>
      <c r="H10" s="160">
        <f t="shared" si="0"/>
        <v>100.42699999999999</v>
      </c>
      <c r="I10" s="107"/>
      <c r="J10" s="110"/>
      <c r="K10" s="113"/>
      <c r="L10" s="103"/>
      <c r="M10" s="103"/>
    </row>
    <row r="11" spans="1:13" s="105" customFormat="1" ht="11.25" customHeight="1" x14ac:dyDescent="0.2">
      <c r="A11" s="106" t="s">
        <v>1423</v>
      </c>
      <c r="B11" s="162">
        <v>900</v>
      </c>
      <c r="C11" s="162">
        <v>140</v>
      </c>
      <c r="D11" s="162">
        <v>1100</v>
      </c>
      <c r="E11" s="162">
        <f>42.8+1</f>
        <v>43.8</v>
      </c>
      <c r="F11" s="162">
        <f>0.083+0.06</f>
        <v>0.14300000000000002</v>
      </c>
      <c r="G11" s="162">
        <f>1.8+1+0.041+0.059+0.11</f>
        <v>3.01</v>
      </c>
      <c r="H11" s="160">
        <f t="shared" si="0"/>
        <v>46.952999999999996</v>
      </c>
      <c r="I11" s="107"/>
      <c r="J11" s="110"/>
      <c r="K11" s="113"/>
      <c r="L11" s="103"/>
      <c r="M11" s="103"/>
    </row>
    <row r="12" spans="1:13" s="105" customFormat="1" ht="11.25" customHeight="1" x14ac:dyDescent="0.2">
      <c r="A12" s="106" t="s">
        <v>1424</v>
      </c>
      <c r="B12" s="162">
        <v>600</v>
      </c>
      <c r="C12" s="162">
        <v>120</v>
      </c>
      <c r="D12" s="162">
        <v>600</v>
      </c>
      <c r="E12" s="162">
        <f>18+0.2</f>
        <v>18.2</v>
      </c>
      <c r="F12" s="162">
        <f>0.083+0.06</f>
        <v>0.14300000000000002</v>
      </c>
      <c r="G12" s="162">
        <v>0.11</v>
      </c>
      <c r="H12" s="160">
        <f t="shared" si="0"/>
        <v>18.452999999999999</v>
      </c>
      <c r="I12" s="107"/>
      <c r="J12" s="110"/>
      <c r="K12" s="113"/>
      <c r="L12" s="103"/>
      <c r="M12" s="103"/>
    </row>
    <row r="13" spans="1:13" s="105" customFormat="1" ht="11.25" customHeight="1" x14ac:dyDescent="0.2">
      <c r="A13" s="106"/>
      <c r="B13" s="107"/>
      <c r="C13" s="107"/>
      <c r="D13" s="112"/>
      <c r="E13" s="148"/>
      <c r="F13" s="148"/>
      <c r="G13" s="148"/>
      <c r="H13" s="112"/>
      <c r="I13" s="107"/>
      <c r="J13" s="110"/>
      <c r="K13" s="113"/>
      <c r="L13" s="103"/>
      <c r="M13" s="103"/>
    </row>
    <row r="14" spans="1:13" s="105" customFormat="1" ht="11.25" hidden="1" customHeight="1" x14ac:dyDescent="0.2">
      <c r="A14" s="106"/>
      <c r="B14" s="107"/>
      <c r="C14" s="107"/>
      <c r="D14" s="112"/>
      <c r="E14" s="148"/>
      <c r="F14" s="148"/>
      <c r="G14" s="107"/>
      <c r="H14" s="107"/>
      <c r="I14" s="107"/>
      <c r="J14" s="110"/>
      <c r="K14" s="113"/>
      <c r="L14" s="103"/>
      <c r="M14" s="103"/>
    </row>
    <row r="15" spans="1:13" s="105" customFormat="1" ht="11.25" hidden="1" customHeight="1" x14ac:dyDescent="0.2">
      <c r="A15" s="106"/>
      <c r="B15" s="107"/>
      <c r="C15" s="107"/>
      <c r="D15" s="112"/>
      <c r="E15" s="148"/>
      <c r="F15" s="148"/>
      <c r="G15" s="107"/>
      <c r="H15" s="107"/>
      <c r="I15" s="107"/>
      <c r="J15" s="110"/>
      <c r="K15" s="113"/>
      <c r="L15" s="103"/>
      <c r="M15" s="103"/>
    </row>
    <row r="16" spans="1:13" hidden="1" x14ac:dyDescent="0.15">
      <c r="A16" s="106"/>
      <c r="B16" s="107"/>
      <c r="C16" s="107"/>
      <c r="D16" s="112"/>
      <c r="E16" s="148"/>
      <c r="F16" s="148"/>
      <c r="G16" s="107"/>
      <c r="H16" s="107"/>
      <c r="I16" s="107"/>
      <c r="J16" s="110"/>
      <c r="K16" s="113"/>
      <c r="L16" s="103"/>
      <c r="M16" s="103"/>
    </row>
    <row r="17" spans="1:13" s="105" customFormat="1" ht="11.25" hidden="1" customHeight="1" x14ac:dyDescent="0.2">
      <c r="A17" s="106"/>
      <c r="B17" s="107"/>
      <c r="C17" s="107"/>
      <c r="D17" s="112"/>
      <c r="E17" s="107"/>
      <c r="F17" s="148"/>
      <c r="G17" s="148"/>
      <c r="H17" s="148"/>
      <c r="I17" s="107"/>
      <c r="J17" s="110"/>
      <c r="K17" s="113"/>
      <c r="L17" s="103"/>
      <c r="M17" s="103"/>
    </row>
    <row r="18" spans="1:13" ht="11.25" customHeight="1" x14ac:dyDescent="0.15">
      <c r="A18" s="102" t="s">
        <v>729</v>
      </c>
      <c r="B18" s="350" t="s">
        <v>1425</v>
      </c>
      <c r="C18" s="352"/>
      <c r="D18" s="352"/>
      <c r="E18" s="352"/>
      <c r="F18" s="352"/>
      <c r="G18" s="352"/>
      <c r="H18" s="352"/>
      <c r="I18" s="352"/>
      <c r="J18" s="352"/>
      <c r="K18" s="352"/>
      <c r="L18" s="352"/>
      <c r="M18" s="353"/>
    </row>
    <row r="19" spans="1:13" ht="11.25" customHeight="1" x14ac:dyDescent="0.15">
      <c r="A19" s="102" t="s">
        <v>730</v>
      </c>
      <c r="B19" s="350" t="s">
        <v>1426</v>
      </c>
      <c r="C19" s="352"/>
      <c r="D19" s="352"/>
      <c r="E19" s="352"/>
      <c r="F19" s="352"/>
      <c r="G19" s="352"/>
      <c r="H19" s="352"/>
      <c r="I19" s="352"/>
      <c r="J19" s="352"/>
      <c r="K19" s="352"/>
      <c r="L19" s="352"/>
      <c r="M19" s="353"/>
    </row>
    <row r="20" spans="1:13" ht="11.25" customHeight="1" x14ac:dyDescent="0.15">
      <c r="A20" s="102" t="s">
        <v>731</v>
      </c>
      <c r="B20" s="350" t="s">
        <v>1427</v>
      </c>
      <c r="C20" s="352"/>
      <c r="D20" s="352"/>
      <c r="E20" s="352"/>
      <c r="F20" s="352"/>
      <c r="G20" s="352"/>
      <c r="H20" s="352"/>
      <c r="I20" s="352"/>
      <c r="J20" s="352"/>
      <c r="K20" s="352"/>
      <c r="L20" s="352"/>
      <c r="M20" s="353"/>
    </row>
    <row r="22" spans="1:13" s="168" customFormat="1" x14ac:dyDescent="0.15"/>
    <row r="23" spans="1:13" s="100" customFormat="1" ht="11.25" customHeight="1" x14ac:dyDescent="0.2">
      <c r="A23" s="130" t="s">
        <v>18</v>
      </c>
      <c r="B23" s="99" t="s">
        <v>708</v>
      </c>
      <c r="C23" s="357">
        <v>6010403001</v>
      </c>
      <c r="D23" s="358"/>
      <c r="E23" s="130" t="s">
        <v>709</v>
      </c>
      <c r="F23" s="359" t="s">
        <v>1428</v>
      </c>
      <c r="G23" s="360"/>
      <c r="H23" s="361"/>
      <c r="I23" s="130" t="s">
        <v>711</v>
      </c>
      <c r="J23" s="362"/>
      <c r="K23" s="363"/>
      <c r="L23" s="363"/>
      <c r="M23" s="364"/>
    </row>
    <row r="24" spans="1:13" s="100" customFormat="1" ht="11.25" customHeight="1" x14ac:dyDescent="0.2">
      <c r="A24" s="98" t="s">
        <v>712</v>
      </c>
      <c r="B24" s="99"/>
      <c r="C24" s="357"/>
      <c r="D24" s="358"/>
      <c r="E24" s="367"/>
      <c r="F24" s="368"/>
      <c r="G24" s="368"/>
      <c r="H24" s="98" t="s">
        <v>712</v>
      </c>
      <c r="I24" s="99"/>
      <c r="J24" s="357"/>
      <c r="K24" s="358"/>
      <c r="L24" s="365"/>
      <c r="M24" s="366"/>
    </row>
    <row r="25" spans="1:13" s="100" customFormat="1" ht="11.25" customHeight="1" x14ac:dyDescent="0.2">
      <c r="A25" s="102" t="s">
        <v>466</v>
      </c>
      <c r="B25" s="347" t="s">
        <v>1429</v>
      </c>
      <c r="C25" s="348"/>
      <c r="D25" s="349"/>
      <c r="E25" s="347" t="s">
        <v>1430</v>
      </c>
      <c r="F25" s="348"/>
      <c r="G25" s="348"/>
      <c r="H25" s="348"/>
      <c r="I25" s="348"/>
      <c r="J25" s="348"/>
      <c r="K25" s="347"/>
      <c r="L25" s="348"/>
      <c r="M25" s="349"/>
    </row>
    <row r="26" spans="1:13" ht="11.25" customHeight="1" x14ac:dyDescent="0.15">
      <c r="A26" s="102" t="s">
        <v>713</v>
      </c>
      <c r="B26" s="350" t="s">
        <v>714</v>
      </c>
      <c r="C26" s="348"/>
      <c r="D26" s="348"/>
      <c r="E26" s="348"/>
      <c r="F26" s="348"/>
      <c r="G26" s="348"/>
      <c r="H26" s="348"/>
      <c r="I26" s="133" t="s">
        <v>715</v>
      </c>
      <c r="J26" s="350" t="s">
        <v>737</v>
      </c>
      <c r="K26" s="352"/>
      <c r="L26" s="352"/>
      <c r="M26" s="353"/>
    </row>
    <row r="27" spans="1:13" s="105" customFormat="1" ht="11.25" customHeight="1" x14ac:dyDescent="0.2">
      <c r="A27" s="102" t="s">
        <v>717</v>
      </c>
      <c r="B27" s="103" t="s">
        <v>961</v>
      </c>
      <c r="C27" s="103" t="s">
        <v>962</v>
      </c>
      <c r="D27" s="103" t="s">
        <v>963</v>
      </c>
      <c r="E27" s="103" t="s">
        <v>1431</v>
      </c>
      <c r="F27" s="104" t="s">
        <v>721</v>
      </c>
      <c r="G27" s="103" t="s">
        <v>1005</v>
      </c>
      <c r="H27" s="103"/>
      <c r="I27" s="103"/>
      <c r="J27" s="103"/>
      <c r="K27" s="113"/>
      <c r="L27" s="103"/>
      <c r="M27" s="103"/>
    </row>
    <row r="28" spans="1:13" s="105" customFormat="1" ht="11.25" customHeight="1" x14ac:dyDescent="0.2">
      <c r="A28" s="106" t="s">
        <v>1432</v>
      </c>
      <c r="B28" s="162">
        <v>600</v>
      </c>
      <c r="C28" s="162">
        <v>600</v>
      </c>
      <c r="D28" s="162">
        <v>800</v>
      </c>
      <c r="E28" s="117">
        <v>15</v>
      </c>
      <c r="F28" s="160">
        <v>44</v>
      </c>
      <c r="G28" s="107" t="s">
        <v>1433</v>
      </c>
      <c r="H28" s="110"/>
      <c r="I28" s="107"/>
      <c r="J28" s="110"/>
      <c r="K28" s="119"/>
      <c r="L28" s="103"/>
      <c r="M28" s="103"/>
    </row>
    <row r="29" spans="1:13" s="105" customFormat="1" ht="11.25" customHeight="1" x14ac:dyDescent="0.2">
      <c r="A29" s="106" t="s">
        <v>1434</v>
      </c>
      <c r="B29" s="162">
        <v>600</v>
      </c>
      <c r="C29" s="162">
        <v>600</v>
      </c>
      <c r="D29" s="162">
        <v>1600</v>
      </c>
      <c r="E29" s="117">
        <v>33</v>
      </c>
      <c r="F29" s="160">
        <v>73</v>
      </c>
      <c r="G29" s="107" t="s">
        <v>1435</v>
      </c>
      <c r="H29" s="110"/>
      <c r="I29" s="107"/>
      <c r="J29" s="110"/>
      <c r="K29" s="113"/>
      <c r="L29" s="103"/>
      <c r="M29" s="103"/>
    </row>
    <row r="30" spans="1:13" s="105" customFormat="1" ht="11.25" customHeight="1" x14ac:dyDescent="0.2">
      <c r="A30" s="106" t="s">
        <v>1436</v>
      </c>
      <c r="B30" s="162">
        <v>600</v>
      </c>
      <c r="C30" s="162">
        <v>600</v>
      </c>
      <c r="D30" s="162">
        <v>2200</v>
      </c>
      <c r="E30" s="117">
        <v>46</v>
      </c>
      <c r="F30" s="160">
        <v>97</v>
      </c>
      <c r="G30" s="107" t="s">
        <v>1437</v>
      </c>
      <c r="H30" s="110"/>
      <c r="I30" s="107"/>
      <c r="J30" s="110"/>
      <c r="K30" s="113"/>
      <c r="L30" s="103"/>
      <c r="M30" s="103"/>
    </row>
    <row r="31" spans="1:13" s="105" customFormat="1" ht="11.25" customHeight="1" x14ac:dyDescent="0.2">
      <c r="A31" s="106" t="s">
        <v>1438</v>
      </c>
      <c r="B31" s="162">
        <v>700</v>
      </c>
      <c r="C31" s="162">
        <v>600</v>
      </c>
      <c r="D31" s="162">
        <v>2200</v>
      </c>
      <c r="E31" s="117">
        <v>45</v>
      </c>
      <c r="F31" s="160">
        <v>97</v>
      </c>
      <c r="G31" s="107" t="s">
        <v>1439</v>
      </c>
      <c r="H31" s="110"/>
      <c r="I31" s="107"/>
      <c r="J31" s="110"/>
      <c r="K31" s="113"/>
      <c r="L31" s="103"/>
      <c r="M31" s="103"/>
    </row>
    <row r="32" spans="1:13" s="105" customFormat="1" ht="11.25" customHeight="1" x14ac:dyDescent="0.2">
      <c r="A32" s="106" t="s">
        <v>1440</v>
      </c>
      <c r="B32" s="162">
        <v>800</v>
      </c>
      <c r="C32" s="162">
        <v>700</v>
      </c>
      <c r="D32" s="162">
        <v>2200</v>
      </c>
      <c r="E32" s="117">
        <v>46</v>
      </c>
      <c r="F32" s="160">
        <v>106</v>
      </c>
      <c r="G32" s="107" t="s">
        <v>1441</v>
      </c>
      <c r="H32" s="110"/>
      <c r="I32" s="107"/>
      <c r="J32" s="110"/>
      <c r="K32" s="113"/>
      <c r="L32" s="103"/>
      <c r="M32" s="103"/>
    </row>
    <row r="33" spans="1:13" s="105" customFormat="1" ht="11.25" customHeight="1" x14ac:dyDescent="0.2">
      <c r="A33" s="106" t="s">
        <v>1442</v>
      </c>
      <c r="B33" s="162">
        <v>600</v>
      </c>
      <c r="C33" s="162">
        <v>600</v>
      </c>
      <c r="D33" s="162">
        <v>1600</v>
      </c>
      <c r="E33" s="117">
        <v>33</v>
      </c>
      <c r="F33" s="160">
        <v>84</v>
      </c>
      <c r="G33" s="107" t="s">
        <v>1443</v>
      </c>
      <c r="H33" s="110"/>
      <c r="I33" s="107"/>
      <c r="J33" s="110"/>
      <c r="K33" s="113"/>
      <c r="L33" s="103"/>
      <c r="M33" s="103"/>
    </row>
    <row r="34" spans="1:13" s="105" customFormat="1" ht="11.25" customHeight="1" x14ac:dyDescent="0.2">
      <c r="A34" s="106" t="s">
        <v>1444</v>
      </c>
      <c r="B34" s="162">
        <v>600</v>
      </c>
      <c r="C34" s="162">
        <v>600</v>
      </c>
      <c r="D34" s="162">
        <v>2200</v>
      </c>
      <c r="E34" s="117">
        <v>46</v>
      </c>
      <c r="F34" s="160">
        <v>105</v>
      </c>
      <c r="G34" s="107" t="s">
        <v>1445</v>
      </c>
      <c r="H34" s="110"/>
      <c r="I34" s="107"/>
      <c r="J34" s="110"/>
      <c r="K34" s="113"/>
      <c r="L34" s="103"/>
      <c r="M34" s="103"/>
    </row>
    <row r="35" spans="1:13" s="105" customFormat="1" ht="11.25" customHeight="1" x14ac:dyDescent="0.2">
      <c r="A35" s="106" t="s">
        <v>1446</v>
      </c>
      <c r="B35" s="162">
        <v>600</v>
      </c>
      <c r="C35" s="162">
        <v>700</v>
      </c>
      <c r="D35" s="162">
        <v>2200</v>
      </c>
      <c r="E35" s="117">
        <v>46</v>
      </c>
      <c r="F35" s="160">
        <v>112</v>
      </c>
      <c r="G35" s="107" t="s">
        <v>1447</v>
      </c>
      <c r="H35" s="110"/>
      <c r="I35" s="107"/>
      <c r="J35" s="110"/>
      <c r="K35" s="113"/>
      <c r="L35" s="103"/>
      <c r="M35" s="103"/>
    </row>
    <row r="36" spans="1:13" s="105" customFormat="1" ht="11.25" customHeight="1" x14ac:dyDescent="0.2">
      <c r="A36" s="106" t="s">
        <v>1448</v>
      </c>
      <c r="B36" s="162">
        <v>600</v>
      </c>
      <c r="C36" s="162">
        <v>800</v>
      </c>
      <c r="D36" s="162">
        <v>2200</v>
      </c>
      <c r="E36" s="117">
        <v>46</v>
      </c>
      <c r="F36" s="160">
        <v>119</v>
      </c>
      <c r="G36" s="107" t="s">
        <v>1449</v>
      </c>
      <c r="H36" s="110"/>
      <c r="I36" s="107"/>
      <c r="J36" s="110"/>
      <c r="K36" s="113"/>
      <c r="L36" s="103"/>
      <c r="M36" s="103"/>
    </row>
    <row r="37" spans="1:13" s="105" customFormat="1" ht="11.25" customHeight="1" x14ac:dyDescent="0.2">
      <c r="A37" s="106" t="s">
        <v>1450</v>
      </c>
      <c r="B37" s="162">
        <v>600</v>
      </c>
      <c r="C37" s="162">
        <v>900</v>
      </c>
      <c r="D37" s="162">
        <v>2200</v>
      </c>
      <c r="E37" s="117">
        <v>46</v>
      </c>
      <c r="F37" s="160">
        <v>126</v>
      </c>
      <c r="G37" s="148" t="s">
        <v>1451</v>
      </c>
      <c r="H37" s="112"/>
      <c r="I37" s="107"/>
      <c r="J37" s="110"/>
      <c r="K37" s="113"/>
      <c r="L37" s="103"/>
      <c r="M37" s="103"/>
    </row>
    <row r="38" spans="1:13" s="105" customFormat="1" ht="11.25" customHeight="1" x14ac:dyDescent="0.2">
      <c r="A38" s="106" t="s">
        <v>1452</v>
      </c>
      <c r="B38" s="162">
        <v>600</v>
      </c>
      <c r="C38" s="162">
        <v>1000</v>
      </c>
      <c r="D38" s="162">
        <v>2200</v>
      </c>
      <c r="E38" s="117">
        <v>46</v>
      </c>
      <c r="F38" s="160">
        <v>133</v>
      </c>
      <c r="G38" s="107" t="s">
        <v>1453</v>
      </c>
      <c r="H38" s="107"/>
      <c r="I38" s="107"/>
      <c r="J38" s="110"/>
      <c r="K38" s="113"/>
      <c r="L38" s="103"/>
      <c r="M38" s="103"/>
    </row>
    <row r="39" spans="1:13" x14ac:dyDescent="0.15">
      <c r="A39" s="106"/>
      <c r="B39" s="107"/>
      <c r="C39" s="107"/>
      <c r="D39" s="112"/>
      <c r="E39" s="148"/>
      <c r="F39" s="148"/>
      <c r="G39" s="107"/>
      <c r="H39" s="107"/>
      <c r="I39" s="107"/>
      <c r="J39" s="110"/>
      <c r="K39" s="113"/>
      <c r="L39" s="103"/>
      <c r="M39" s="103"/>
    </row>
    <row r="40" spans="1:13" s="105" customFormat="1" ht="11.25" hidden="1" customHeight="1" x14ac:dyDescent="0.2">
      <c r="A40" s="106"/>
      <c r="B40" s="107"/>
      <c r="C40" s="107"/>
      <c r="D40" s="112"/>
      <c r="E40" s="107"/>
      <c r="F40" s="148"/>
      <c r="G40" s="148"/>
      <c r="H40" s="148"/>
      <c r="I40" s="107"/>
      <c r="J40" s="110"/>
      <c r="K40" s="113"/>
      <c r="L40" s="103"/>
      <c r="M40" s="103"/>
    </row>
    <row r="41" spans="1:13" ht="11.25" customHeight="1" x14ac:dyDescent="0.15">
      <c r="A41" s="102" t="s">
        <v>729</v>
      </c>
      <c r="B41" s="350" t="s">
        <v>1454</v>
      </c>
      <c r="C41" s="352"/>
      <c r="D41" s="352"/>
      <c r="E41" s="352"/>
      <c r="F41" s="352"/>
      <c r="G41" s="352"/>
      <c r="H41" s="352"/>
      <c r="I41" s="352"/>
      <c r="J41" s="352"/>
      <c r="K41" s="352"/>
      <c r="L41" s="352"/>
      <c r="M41" s="353"/>
    </row>
    <row r="42" spans="1:13" ht="11.25" customHeight="1" x14ac:dyDescent="0.15">
      <c r="A42" s="102" t="s">
        <v>730</v>
      </c>
      <c r="B42" s="350" t="s">
        <v>1455</v>
      </c>
      <c r="C42" s="352"/>
      <c r="D42" s="352"/>
      <c r="E42" s="352"/>
      <c r="F42" s="352"/>
      <c r="G42" s="352"/>
      <c r="H42" s="352"/>
      <c r="I42" s="352"/>
      <c r="J42" s="352"/>
      <c r="K42" s="352"/>
      <c r="L42" s="352"/>
      <c r="M42" s="353"/>
    </row>
    <row r="43" spans="1:13" ht="11.25" customHeight="1" x14ac:dyDescent="0.15">
      <c r="A43" s="102" t="s">
        <v>731</v>
      </c>
      <c r="B43" s="350"/>
      <c r="C43" s="352"/>
      <c r="D43" s="352"/>
      <c r="E43" s="352"/>
      <c r="F43" s="352"/>
      <c r="G43" s="352"/>
      <c r="H43" s="352"/>
      <c r="I43" s="352"/>
      <c r="J43" s="352"/>
      <c r="K43" s="352"/>
      <c r="L43" s="352"/>
      <c r="M43" s="353"/>
    </row>
    <row r="45" spans="1:13" s="168" customFormat="1" x14ac:dyDescent="0.15"/>
    <row r="46" spans="1:13" s="100" customFormat="1" ht="11.25" customHeight="1" x14ac:dyDescent="0.2">
      <c r="A46" s="130" t="s">
        <v>18</v>
      </c>
      <c r="B46" s="99" t="s">
        <v>708</v>
      </c>
      <c r="C46" s="357">
        <v>6010502001</v>
      </c>
      <c r="D46" s="358"/>
      <c r="E46" s="130" t="s">
        <v>709</v>
      </c>
      <c r="F46" s="359" t="s">
        <v>1456</v>
      </c>
      <c r="G46" s="360"/>
      <c r="H46" s="361"/>
      <c r="I46" s="130" t="s">
        <v>711</v>
      </c>
      <c r="J46" s="362"/>
      <c r="K46" s="363"/>
      <c r="L46" s="363"/>
      <c r="M46" s="364"/>
    </row>
    <row r="47" spans="1:13" s="100" customFormat="1" ht="11.25" customHeight="1" x14ac:dyDescent="0.2">
      <c r="A47" s="98" t="s">
        <v>712</v>
      </c>
      <c r="B47" s="99" t="s">
        <v>708</v>
      </c>
      <c r="C47" s="357">
        <v>6010503001</v>
      </c>
      <c r="D47" s="358"/>
      <c r="E47" s="359" t="s">
        <v>506</v>
      </c>
      <c r="F47" s="360"/>
      <c r="G47" s="360"/>
      <c r="H47" s="98" t="s">
        <v>712</v>
      </c>
      <c r="I47" s="99" t="s">
        <v>708</v>
      </c>
      <c r="J47" s="357">
        <v>6010504001</v>
      </c>
      <c r="K47" s="358"/>
      <c r="L47" s="365" t="s">
        <v>507</v>
      </c>
      <c r="M47" s="366"/>
    </row>
    <row r="48" spans="1:13" s="100" customFormat="1" ht="11.25" customHeight="1" x14ac:dyDescent="0.2">
      <c r="A48" s="102" t="s">
        <v>466</v>
      </c>
      <c r="B48" s="347" t="s">
        <v>1457</v>
      </c>
      <c r="C48" s="348"/>
      <c r="D48" s="349"/>
      <c r="E48" s="347" t="s">
        <v>1458</v>
      </c>
      <c r="F48" s="348"/>
      <c r="G48" s="348"/>
      <c r="H48" s="348"/>
      <c r="I48" s="348"/>
      <c r="J48" s="348"/>
      <c r="K48" s="347"/>
      <c r="L48" s="348"/>
      <c r="M48" s="349"/>
    </row>
    <row r="49" spans="1:13" ht="11.25" customHeight="1" x14ac:dyDescent="0.15">
      <c r="A49" s="102" t="s">
        <v>713</v>
      </c>
      <c r="B49" s="350" t="s">
        <v>714</v>
      </c>
      <c r="C49" s="348"/>
      <c r="D49" s="348"/>
      <c r="E49" s="348"/>
      <c r="F49" s="348"/>
      <c r="G49" s="348"/>
      <c r="H49" s="348"/>
      <c r="I49" s="133" t="s">
        <v>715</v>
      </c>
      <c r="J49" s="350" t="s">
        <v>737</v>
      </c>
      <c r="K49" s="352"/>
      <c r="L49" s="352"/>
      <c r="M49" s="353"/>
    </row>
    <row r="50" spans="1:13" s="105" customFormat="1" ht="11.25" customHeight="1" x14ac:dyDescent="0.2">
      <c r="A50" s="102" t="s">
        <v>717</v>
      </c>
      <c r="B50" s="103" t="s">
        <v>961</v>
      </c>
      <c r="C50" s="103" t="s">
        <v>962</v>
      </c>
      <c r="D50" s="103" t="s">
        <v>963</v>
      </c>
      <c r="E50" s="104" t="s">
        <v>721</v>
      </c>
      <c r="F50" s="103" t="s">
        <v>1005</v>
      </c>
      <c r="G50" s="103"/>
      <c r="H50" s="103"/>
      <c r="I50" s="103"/>
      <c r="J50" s="103"/>
      <c r="K50" s="113"/>
      <c r="L50" s="103"/>
      <c r="M50" s="103"/>
    </row>
    <row r="51" spans="1:13" s="105" customFormat="1" ht="11.25" customHeight="1" x14ac:dyDescent="0.2">
      <c r="A51" s="106" t="s">
        <v>1459</v>
      </c>
      <c r="B51" s="162">
        <v>441</v>
      </c>
      <c r="C51" s="162">
        <v>421</v>
      </c>
      <c r="D51" s="162">
        <v>44</v>
      </c>
      <c r="E51" s="160">
        <v>7.2</v>
      </c>
      <c r="F51" s="107" t="s">
        <v>1460</v>
      </c>
      <c r="G51" s="110"/>
      <c r="H51" s="107"/>
      <c r="I51" s="107"/>
      <c r="J51" s="110"/>
      <c r="K51" s="119"/>
      <c r="L51" s="103"/>
      <c r="M51" s="103"/>
    </row>
    <row r="52" spans="1:13" s="105" customFormat="1" ht="11.25" customHeight="1" x14ac:dyDescent="0.2">
      <c r="A52" s="106" t="s">
        <v>1461</v>
      </c>
      <c r="B52" s="162">
        <v>441</v>
      </c>
      <c r="C52" s="162">
        <v>473</v>
      </c>
      <c r="D52" s="162">
        <v>133</v>
      </c>
      <c r="E52" s="160">
        <v>16</v>
      </c>
      <c r="F52" s="107" t="s">
        <v>1462</v>
      </c>
      <c r="G52" s="110"/>
      <c r="H52" s="107"/>
      <c r="I52" s="107"/>
      <c r="J52" s="110"/>
      <c r="K52" s="113"/>
      <c r="L52" s="103"/>
      <c r="M52" s="103"/>
    </row>
    <row r="53" spans="1:13" s="105" customFormat="1" ht="11.25" customHeight="1" x14ac:dyDescent="0.2">
      <c r="A53" s="106" t="s">
        <v>1463</v>
      </c>
      <c r="B53" s="162">
        <v>210</v>
      </c>
      <c r="C53" s="162">
        <v>210</v>
      </c>
      <c r="D53" s="162">
        <v>44</v>
      </c>
      <c r="E53" s="160">
        <v>1.3</v>
      </c>
      <c r="F53" s="107" t="s">
        <v>1464</v>
      </c>
      <c r="G53" s="110"/>
      <c r="H53" s="107"/>
      <c r="I53" s="107"/>
      <c r="J53" s="110"/>
      <c r="K53" s="113"/>
      <c r="L53" s="103"/>
      <c r="M53" s="103"/>
    </row>
    <row r="54" spans="1:13" s="105" customFormat="1" ht="11.25" customHeight="1" x14ac:dyDescent="0.2">
      <c r="A54" s="106" t="s">
        <v>1465</v>
      </c>
      <c r="B54" s="162">
        <v>210</v>
      </c>
      <c r="C54" s="162">
        <v>220</v>
      </c>
      <c r="D54" s="162">
        <v>42.5</v>
      </c>
      <c r="E54" s="160">
        <v>1.7</v>
      </c>
      <c r="F54" s="107" t="s">
        <v>1466</v>
      </c>
      <c r="G54" s="110"/>
      <c r="H54" s="107"/>
      <c r="I54" s="107"/>
      <c r="J54" s="110"/>
      <c r="K54" s="113"/>
      <c r="L54" s="103"/>
      <c r="M54" s="103"/>
    </row>
    <row r="55" spans="1:13" s="105" customFormat="1" ht="11.25" customHeight="1" x14ac:dyDescent="0.2">
      <c r="A55" s="106" t="s">
        <v>1467</v>
      </c>
      <c r="B55" s="162">
        <v>35</v>
      </c>
      <c r="C55" s="162">
        <v>91</v>
      </c>
      <c r="D55" s="162">
        <v>25</v>
      </c>
      <c r="E55" s="160">
        <v>0.19</v>
      </c>
      <c r="F55" s="107" t="s">
        <v>1468</v>
      </c>
      <c r="G55" s="110"/>
      <c r="H55" s="107"/>
      <c r="I55" s="107"/>
      <c r="J55" s="110"/>
      <c r="K55" s="113"/>
      <c r="L55" s="103"/>
      <c r="M55" s="103"/>
    </row>
    <row r="56" spans="1:13" s="105" customFormat="1" ht="11.25" customHeight="1" x14ac:dyDescent="0.2">
      <c r="A56" s="106"/>
      <c r="B56" s="162"/>
      <c r="C56" s="162"/>
      <c r="D56" s="162"/>
      <c r="E56" s="160"/>
      <c r="F56" s="107"/>
      <c r="G56" s="110"/>
      <c r="H56" s="107"/>
      <c r="I56" s="107"/>
      <c r="J56" s="110"/>
      <c r="K56" s="113"/>
      <c r="L56" s="103"/>
      <c r="M56" s="103"/>
    </row>
    <row r="57" spans="1:13" s="105" customFormat="1" ht="11.25" customHeight="1" x14ac:dyDescent="0.2">
      <c r="A57" s="106"/>
      <c r="B57" s="162"/>
      <c r="C57" s="162"/>
      <c r="D57" s="162"/>
      <c r="E57" s="160"/>
      <c r="F57" s="107"/>
      <c r="G57" s="110"/>
      <c r="H57" s="107"/>
      <c r="I57" s="107"/>
      <c r="J57" s="110"/>
      <c r="K57" s="113"/>
      <c r="L57" s="103"/>
      <c r="M57" s="103"/>
    </row>
    <row r="58" spans="1:13" s="105" customFormat="1" ht="11.25" customHeight="1" x14ac:dyDescent="0.2">
      <c r="A58" s="106"/>
      <c r="B58" s="162"/>
      <c r="C58" s="162"/>
      <c r="D58" s="162"/>
      <c r="E58" s="160"/>
      <c r="F58" s="107"/>
      <c r="G58" s="110"/>
      <c r="H58" s="107"/>
      <c r="I58" s="107"/>
      <c r="J58" s="110"/>
      <c r="K58" s="113"/>
      <c r="L58" s="103"/>
      <c r="M58" s="103"/>
    </row>
    <row r="59" spans="1:13" s="105" customFormat="1" ht="11.25" customHeight="1" x14ac:dyDescent="0.2">
      <c r="A59" s="106"/>
      <c r="B59" s="162"/>
      <c r="C59" s="162"/>
      <c r="D59" s="162"/>
      <c r="E59" s="160"/>
      <c r="F59" s="148"/>
      <c r="G59" s="112"/>
      <c r="H59" s="107"/>
      <c r="I59" s="107"/>
      <c r="J59" s="110"/>
      <c r="K59" s="113"/>
      <c r="L59" s="103"/>
      <c r="M59" s="103"/>
    </row>
    <row r="60" spans="1:13" s="105" customFormat="1" ht="11.25" customHeight="1" x14ac:dyDescent="0.2">
      <c r="A60" s="106"/>
      <c r="B60" s="162"/>
      <c r="C60" s="162"/>
      <c r="D60" s="162"/>
      <c r="E60" s="160"/>
      <c r="F60" s="107"/>
      <c r="G60" s="107"/>
      <c r="H60" s="107"/>
      <c r="I60" s="107"/>
      <c r="J60" s="110"/>
      <c r="K60" s="113"/>
      <c r="L60" s="103"/>
      <c r="M60" s="103"/>
    </row>
    <row r="61" spans="1:13" x14ac:dyDescent="0.15">
      <c r="A61" s="106"/>
      <c r="B61" s="107"/>
      <c r="C61" s="107"/>
      <c r="D61" s="112"/>
      <c r="E61" s="148"/>
      <c r="F61" s="148"/>
      <c r="G61" s="107"/>
      <c r="H61" s="107"/>
      <c r="I61" s="107"/>
      <c r="J61" s="110"/>
      <c r="K61" s="113"/>
      <c r="L61" s="103"/>
      <c r="M61" s="103"/>
    </row>
    <row r="62" spans="1:13" s="105" customFormat="1" ht="11.25" hidden="1" customHeight="1" x14ac:dyDescent="0.2">
      <c r="A62" s="106"/>
      <c r="B62" s="107"/>
      <c r="C62" s="107"/>
      <c r="D62" s="112"/>
      <c r="E62" s="107"/>
      <c r="F62" s="148"/>
      <c r="G62" s="148"/>
      <c r="H62" s="148"/>
      <c r="I62" s="107"/>
      <c r="J62" s="110"/>
      <c r="K62" s="113"/>
      <c r="L62" s="103"/>
      <c r="M62" s="103"/>
    </row>
    <row r="63" spans="1:13" ht="11.25" customHeight="1" x14ac:dyDescent="0.15">
      <c r="A63" s="102" t="s">
        <v>729</v>
      </c>
      <c r="B63" s="350" t="s">
        <v>1469</v>
      </c>
      <c r="C63" s="352"/>
      <c r="D63" s="352"/>
      <c r="E63" s="352"/>
      <c r="F63" s="352"/>
      <c r="G63" s="352"/>
      <c r="H63" s="352"/>
      <c r="I63" s="352"/>
      <c r="J63" s="352"/>
      <c r="K63" s="352"/>
      <c r="L63" s="352"/>
      <c r="M63" s="353"/>
    </row>
    <row r="64" spans="1:13" ht="11.25" customHeight="1" x14ac:dyDescent="0.15">
      <c r="A64" s="102" t="s">
        <v>730</v>
      </c>
      <c r="B64" s="350"/>
      <c r="C64" s="352"/>
      <c r="D64" s="352"/>
      <c r="E64" s="352"/>
      <c r="F64" s="352"/>
      <c r="G64" s="352"/>
      <c r="H64" s="352"/>
      <c r="I64" s="352"/>
      <c r="J64" s="352"/>
      <c r="K64" s="352"/>
      <c r="L64" s="352"/>
      <c r="M64" s="353"/>
    </row>
    <row r="65" spans="1:13" ht="11.25" customHeight="1" x14ac:dyDescent="0.15">
      <c r="A65" s="102" t="s">
        <v>731</v>
      </c>
      <c r="B65" s="350"/>
      <c r="C65" s="352"/>
      <c r="D65" s="352"/>
      <c r="E65" s="352"/>
      <c r="F65" s="352"/>
      <c r="G65" s="352"/>
      <c r="H65" s="352"/>
      <c r="I65" s="352"/>
      <c r="J65" s="352"/>
      <c r="K65" s="352"/>
      <c r="L65" s="352"/>
      <c r="M65" s="353"/>
    </row>
    <row r="67" spans="1:13" x14ac:dyDescent="0.15">
      <c r="B67" s="114"/>
      <c r="C67" s="114"/>
      <c r="D67" s="115"/>
      <c r="E67" s="114"/>
      <c r="F67" s="114"/>
      <c r="G67" s="116"/>
      <c r="H67" s="114"/>
      <c r="I67" s="114"/>
      <c r="J67" s="116"/>
    </row>
    <row r="68" spans="1:13" s="100" customFormat="1" ht="11.25" customHeight="1" x14ac:dyDescent="0.2">
      <c r="A68" s="98" t="s">
        <v>18</v>
      </c>
      <c r="B68" s="99" t="s">
        <v>708</v>
      </c>
      <c r="C68" s="357">
        <v>6010602001</v>
      </c>
      <c r="D68" s="358"/>
      <c r="E68" s="98" t="s">
        <v>709</v>
      </c>
      <c r="F68" s="359" t="s">
        <v>1470</v>
      </c>
      <c r="G68" s="360"/>
      <c r="H68" s="361"/>
      <c r="I68" s="98" t="s">
        <v>711</v>
      </c>
      <c r="J68" s="362"/>
      <c r="K68" s="363"/>
      <c r="L68" s="363"/>
      <c r="M68" s="364"/>
    </row>
    <row r="69" spans="1:13" s="100" customFormat="1" ht="11.25" customHeight="1" x14ac:dyDescent="0.2">
      <c r="A69" s="98" t="s">
        <v>712</v>
      </c>
      <c r="B69" s="99"/>
      <c r="C69" s="357"/>
      <c r="D69" s="358"/>
      <c r="E69" s="367"/>
      <c r="F69" s="368"/>
      <c r="G69" s="368"/>
      <c r="H69" s="98" t="s">
        <v>712</v>
      </c>
      <c r="I69" s="99"/>
      <c r="J69" s="357"/>
      <c r="K69" s="358"/>
      <c r="L69" s="365"/>
      <c r="M69" s="366"/>
    </row>
    <row r="70" spans="1:13" s="100" customFormat="1" ht="11.25" customHeight="1" x14ac:dyDescent="0.2">
      <c r="A70" s="98" t="s">
        <v>466</v>
      </c>
      <c r="B70" s="347" t="s">
        <v>1471</v>
      </c>
      <c r="C70" s="348"/>
      <c r="D70" s="349"/>
      <c r="E70" s="347" t="s">
        <v>1472</v>
      </c>
      <c r="F70" s="348"/>
      <c r="G70" s="348"/>
      <c r="H70" s="348"/>
      <c r="I70" s="348"/>
      <c r="J70" s="348"/>
      <c r="K70" s="347" t="s">
        <v>1473</v>
      </c>
      <c r="L70" s="348"/>
      <c r="M70" s="349"/>
    </row>
    <row r="71" spans="1:13" ht="11.25" customHeight="1" x14ac:dyDescent="0.15">
      <c r="A71" s="98" t="s">
        <v>713</v>
      </c>
      <c r="B71" s="350" t="s">
        <v>714</v>
      </c>
      <c r="C71" s="351"/>
      <c r="D71" s="351"/>
      <c r="E71" s="351"/>
      <c r="F71" s="351"/>
      <c r="G71" s="351"/>
      <c r="H71" s="351"/>
      <c r="I71" s="101" t="s">
        <v>715</v>
      </c>
      <c r="J71" s="350" t="s">
        <v>737</v>
      </c>
      <c r="K71" s="352"/>
      <c r="L71" s="352"/>
      <c r="M71" s="353"/>
    </row>
    <row r="72" spans="1:13" s="105" customFormat="1" ht="11.25" customHeight="1" x14ac:dyDescent="0.2">
      <c r="A72" s="102" t="s">
        <v>717</v>
      </c>
      <c r="B72" s="103" t="s">
        <v>961</v>
      </c>
      <c r="C72" s="103" t="s">
        <v>962</v>
      </c>
      <c r="D72" s="103" t="s">
        <v>963</v>
      </c>
      <c r="E72" s="104" t="s">
        <v>721</v>
      </c>
      <c r="F72" s="103"/>
      <c r="G72" s="103"/>
      <c r="H72" s="103"/>
      <c r="I72" s="103"/>
      <c r="J72" s="103"/>
      <c r="K72" s="113"/>
      <c r="L72" s="103"/>
      <c r="M72" s="103"/>
    </row>
    <row r="73" spans="1:13" s="105" customFormat="1" ht="11.25" customHeight="1" x14ac:dyDescent="0.2">
      <c r="A73" s="106" t="s">
        <v>1474</v>
      </c>
      <c r="B73" s="162">
        <v>700</v>
      </c>
      <c r="C73" s="162">
        <v>510</v>
      </c>
      <c r="D73" s="162">
        <v>1930</v>
      </c>
      <c r="E73" s="160">
        <v>320</v>
      </c>
      <c r="F73" s="107"/>
      <c r="G73" s="110"/>
      <c r="H73" s="107"/>
      <c r="I73" s="107"/>
      <c r="J73" s="110"/>
      <c r="K73" s="119"/>
      <c r="L73" s="103"/>
      <c r="M73" s="103"/>
    </row>
    <row r="74" spans="1:13" s="105" customFormat="1" ht="11.25" customHeight="1" x14ac:dyDescent="0.2">
      <c r="A74" s="106" t="s">
        <v>1475</v>
      </c>
      <c r="B74" s="162">
        <v>400</v>
      </c>
      <c r="C74" s="162">
        <v>350</v>
      </c>
      <c r="D74" s="162">
        <v>669</v>
      </c>
      <c r="E74" s="160">
        <v>58</v>
      </c>
      <c r="F74" s="107"/>
      <c r="G74" s="110"/>
      <c r="H74" s="107"/>
      <c r="I74" s="107"/>
      <c r="J74" s="110"/>
      <c r="K74" s="113"/>
      <c r="L74" s="103"/>
      <c r="M74" s="103"/>
    </row>
    <row r="75" spans="1:13" s="105" customFormat="1" ht="11.25" customHeight="1" x14ac:dyDescent="0.2">
      <c r="A75" s="106"/>
      <c r="B75" s="107"/>
      <c r="C75" s="107"/>
      <c r="D75" s="112"/>
      <c r="E75" s="107"/>
      <c r="F75" s="107"/>
      <c r="G75" s="110"/>
      <c r="H75" s="107"/>
      <c r="I75" s="107"/>
      <c r="J75" s="110"/>
      <c r="K75" s="113"/>
      <c r="L75" s="103"/>
      <c r="M75" s="103"/>
    </row>
    <row r="76" spans="1:13" s="105" customFormat="1" ht="11.25" hidden="1" customHeight="1" x14ac:dyDescent="0.2">
      <c r="A76" s="106"/>
      <c r="B76" s="107"/>
      <c r="C76" s="107"/>
      <c r="D76" s="112"/>
      <c r="E76" s="107"/>
      <c r="F76" s="107"/>
      <c r="G76" s="110"/>
      <c r="H76" s="107"/>
      <c r="I76" s="107"/>
      <c r="J76" s="110"/>
      <c r="K76" s="113"/>
      <c r="L76" s="103"/>
      <c r="M76" s="103"/>
    </row>
    <row r="77" spans="1:13" s="105" customFormat="1" ht="11.25" hidden="1" customHeight="1" x14ac:dyDescent="0.2">
      <c r="A77" s="106"/>
      <c r="B77" s="107"/>
      <c r="C77" s="107"/>
      <c r="D77" s="112"/>
      <c r="E77" s="107"/>
      <c r="F77" s="107"/>
      <c r="G77" s="110"/>
      <c r="H77" s="107"/>
      <c r="I77" s="107"/>
      <c r="J77" s="110"/>
      <c r="K77" s="113"/>
      <c r="L77" s="103"/>
      <c r="M77" s="103"/>
    </row>
    <row r="78" spans="1:13" s="105" customFormat="1" ht="11.25" hidden="1" customHeight="1" x14ac:dyDescent="0.2">
      <c r="A78" s="106"/>
      <c r="B78" s="107"/>
      <c r="C78" s="107"/>
      <c r="D78" s="112"/>
      <c r="E78" s="107"/>
      <c r="F78" s="107"/>
      <c r="G78" s="110"/>
      <c r="H78" s="107"/>
      <c r="I78" s="107"/>
      <c r="J78" s="110"/>
      <c r="K78" s="113"/>
      <c r="L78" s="103"/>
      <c r="M78" s="103"/>
    </row>
    <row r="79" spans="1:13" s="105" customFormat="1" ht="11.25" hidden="1" customHeight="1" x14ac:dyDescent="0.2">
      <c r="A79" s="106"/>
      <c r="B79" s="107"/>
      <c r="C79" s="107"/>
      <c r="D79" s="112"/>
      <c r="E79" s="107"/>
      <c r="F79" s="107"/>
      <c r="G79" s="110"/>
      <c r="H79" s="107"/>
      <c r="I79" s="107"/>
      <c r="J79" s="110"/>
      <c r="K79" s="113"/>
      <c r="L79" s="103"/>
      <c r="M79" s="103"/>
    </row>
    <row r="80" spans="1:13" s="105" customFormat="1" ht="11.25" hidden="1" customHeight="1" x14ac:dyDescent="0.2">
      <c r="A80" s="106"/>
      <c r="B80" s="107"/>
      <c r="C80" s="107"/>
      <c r="D80" s="112"/>
      <c r="E80" s="107"/>
      <c r="F80" s="107"/>
      <c r="G80" s="110"/>
      <c r="H80" s="107"/>
      <c r="I80" s="107"/>
      <c r="J80" s="110"/>
      <c r="K80" s="113"/>
      <c r="L80" s="103"/>
      <c r="M80" s="103"/>
    </row>
    <row r="81" spans="1:13" s="105" customFormat="1" ht="11.25" hidden="1" customHeight="1" x14ac:dyDescent="0.2">
      <c r="A81" s="106"/>
      <c r="B81" s="107"/>
      <c r="C81" s="107"/>
      <c r="D81" s="112"/>
      <c r="E81" s="107"/>
      <c r="F81" s="107"/>
      <c r="G81" s="110"/>
      <c r="H81" s="107"/>
      <c r="I81" s="107"/>
      <c r="J81" s="110"/>
      <c r="K81" s="113"/>
      <c r="L81" s="103"/>
      <c r="M81" s="103"/>
    </row>
    <row r="82" spans="1:13" hidden="1" x14ac:dyDescent="0.15">
      <c r="A82" s="106"/>
      <c r="B82" s="107"/>
      <c r="C82" s="107"/>
      <c r="D82" s="112"/>
      <c r="E82" s="107"/>
      <c r="F82" s="107"/>
      <c r="G82" s="110"/>
      <c r="H82" s="107"/>
      <c r="I82" s="107"/>
      <c r="J82" s="110"/>
      <c r="K82" s="113"/>
      <c r="L82" s="103"/>
      <c r="M82" s="103"/>
    </row>
    <row r="83" spans="1:13" s="105" customFormat="1" ht="11.25" hidden="1" customHeight="1" x14ac:dyDescent="0.2">
      <c r="A83" s="106"/>
      <c r="B83" s="107"/>
      <c r="C83" s="107"/>
      <c r="D83" s="112"/>
      <c r="E83" s="107"/>
      <c r="F83" s="107"/>
      <c r="G83" s="110"/>
      <c r="H83" s="107"/>
      <c r="I83" s="107"/>
      <c r="J83" s="110"/>
      <c r="K83" s="113"/>
      <c r="L83" s="103"/>
      <c r="M83" s="103"/>
    </row>
    <row r="84" spans="1:13" ht="11.25" customHeight="1" x14ac:dyDescent="0.15">
      <c r="A84" s="102" t="s">
        <v>729</v>
      </c>
      <c r="B84" s="350" t="s">
        <v>1476</v>
      </c>
      <c r="C84" s="352"/>
      <c r="D84" s="352"/>
      <c r="E84" s="352"/>
      <c r="F84" s="352"/>
      <c r="G84" s="352"/>
      <c r="H84" s="352"/>
      <c r="I84" s="352"/>
      <c r="J84" s="352"/>
      <c r="K84" s="352"/>
      <c r="L84" s="352"/>
      <c r="M84" s="353"/>
    </row>
    <row r="85" spans="1:13" ht="11.25" customHeight="1" x14ac:dyDescent="0.15">
      <c r="A85" s="102" t="s">
        <v>730</v>
      </c>
      <c r="B85" s="350" t="s">
        <v>1477</v>
      </c>
      <c r="C85" s="352"/>
      <c r="D85" s="352"/>
      <c r="E85" s="352"/>
      <c r="F85" s="352"/>
      <c r="G85" s="352"/>
      <c r="H85" s="352"/>
      <c r="I85" s="352"/>
      <c r="J85" s="352"/>
      <c r="K85" s="352"/>
      <c r="L85" s="352"/>
      <c r="M85" s="353"/>
    </row>
    <row r="86" spans="1:13" ht="11.25" customHeight="1" x14ac:dyDescent="0.15">
      <c r="A86" s="102" t="s">
        <v>731</v>
      </c>
      <c r="B86" s="354"/>
      <c r="C86" s="355"/>
      <c r="D86" s="355"/>
      <c r="E86" s="355"/>
      <c r="F86" s="355"/>
      <c r="G86" s="355"/>
      <c r="H86" s="355"/>
      <c r="I86" s="355"/>
      <c r="J86" s="355"/>
      <c r="K86" s="355"/>
      <c r="L86" s="355"/>
      <c r="M86" s="356"/>
    </row>
    <row r="89" spans="1:13" s="100" customFormat="1" ht="11.25" customHeight="1" x14ac:dyDescent="0.2">
      <c r="A89" s="98" t="s">
        <v>18</v>
      </c>
      <c r="B89" s="99" t="s">
        <v>708</v>
      </c>
      <c r="C89" s="357">
        <v>6010603001</v>
      </c>
      <c r="D89" s="358"/>
      <c r="E89" s="98" t="s">
        <v>709</v>
      </c>
      <c r="F89" s="359" t="s">
        <v>165</v>
      </c>
      <c r="G89" s="360"/>
      <c r="H89" s="361"/>
      <c r="I89" s="98" t="s">
        <v>711</v>
      </c>
      <c r="J89" s="362"/>
      <c r="K89" s="363"/>
      <c r="L89" s="363"/>
      <c r="M89" s="364"/>
    </row>
    <row r="90" spans="1:13" s="100" customFormat="1" ht="11.25" customHeight="1" x14ac:dyDescent="0.2">
      <c r="A90" s="98" t="s">
        <v>712</v>
      </c>
      <c r="B90" s="99" t="s">
        <v>708</v>
      </c>
      <c r="C90" s="357">
        <v>6010604001</v>
      </c>
      <c r="D90" s="358"/>
      <c r="E90" s="359" t="s">
        <v>1478</v>
      </c>
      <c r="F90" s="360"/>
      <c r="G90" s="361"/>
      <c r="H90" s="98" t="s">
        <v>712</v>
      </c>
      <c r="I90" s="99" t="s">
        <v>708</v>
      </c>
      <c r="J90" s="357">
        <v>6010605001</v>
      </c>
      <c r="K90" s="358"/>
      <c r="L90" s="375" t="s">
        <v>1479</v>
      </c>
      <c r="M90" s="366"/>
    </row>
    <row r="91" spans="1:13" s="100" customFormat="1" ht="11.25" customHeight="1" x14ac:dyDescent="0.2">
      <c r="A91" s="98" t="s">
        <v>466</v>
      </c>
      <c r="B91" s="347" t="s">
        <v>1471</v>
      </c>
      <c r="C91" s="348"/>
      <c r="D91" s="349"/>
      <c r="E91" s="347"/>
      <c r="F91" s="348"/>
      <c r="G91" s="348"/>
      <c r="H91" s="348"/>
      <c r="I91" s="348"/>
      <c r="J91" s="348"/>
      <c r="K91" s="347"/>
      <c r="L91" s="348"/>
      <c r="M91" s="349"/>
    </row>
    <row r="92" spans="1:13" ht="11.25" customHeight="1" x14ac:dyDescent="0.15">
      <c r="A92" s="98" t="s">
        <v>713</v>
      </c>
      <c r="B92" s="350" t="s">
        <v>714</v>
      </c>
      <c r="C92" s="351"/>
      <c r="D92" s="351"/>
      <c r="E92" s="351"/>
      <c r="F92" s="351"/>
      <c r="G92" s="351"/>
      <c r="H92" s="351"/>
      <c r="I92" s="101" t="s">
        <v>715</v>
      </c>
      <c r="J92" s="350" t="s">
        <v>716</v>
      </c>
      <c r="K92" s="352"/>
      <c r="L92" s="352"/>
      <c r="M92" s="353"/>
    </row>
    <row r="93" spans="1:13" s="105" customFormat="1" ht="11.25" customHeight="1" x14ac:dyDescent="0.2">
      <c r="A93" s="102" t="s">
        <v>717</v>
      </c>
      <c r="B93" s="103" t="s">
        <v>961</v>
      </c>
      <c r="C93" s="103" t="s">
        <v>962</v>
      </c>
      <c r="D93" s="103" t="s">
        <v>963</v>
      </c>
      <c r="E93" s="104" t="s">
        <v>721</v>
      </c>
      <c r="F93" s="103"/>
      <c r="G93" s="103"/>
      <c r="H93" s="103"/>
      <c r="I93" s="103"/>
      <c r="J93" s="103"/>
      <c r="K93" s="113"/>
      <c r="L93" s="103"/>
      <c r="M93" s="103"/>
    </row>
    <row r="94" spans="1:13" s="105" customFormat="1" ht="11.25" customHeight="1" x14ac:dyDescent="0.2">
      <c r="A94" s="106" t="s">
        <v>1480</v>
      </c>
      <c r="B94" s="162">
        <v>700</v>
      </c>
      <c r="C94" s="162">
        <v>500</v>
      </c>
      <c r="D94" s="162">
        <v>1930</v>
      </c>
      <c r="E94" s="160">
        <v>505</v>
      </c>
      <c r="F94" s="107"/>
      <c r="G94" s="110"/>
      <c r="H94" s="107"/>
      <c r="I94" s="107"/>
      <c r="J94" s="110"/>
      <c r="K94" s="119"/>
      <c r="L94" s="103"/>
      <c r="M94" s="103"/>
    </row>
    <row r="95" spans="1:13" s="105" customFormat="1" ht="11.25" customHeight="1" x14ac:dyDescent="0.2">
      <c r="A95" s="106" t="s">
        <v>1478</v>
      </c>
      <c r="B95" s="162">
        <v>900</v>
      </c>
      <c r="C95" s="162">
        <v>650</v>
      </c>
      <c r="D95" s="162">
        <v>960</v>
      </c>
      <c r="E95" s="160">
        <v>65</v>
      </c>
      <c r="F95" s="107"/>
      <c r="G95" s="110"/>
      <c r="H95" s="107"/>
      <c r="I95" s="107"/>
      <c r="J95" s="110"/>
      <c r="K95" s="119"/>
      <c r="L95" s="103"/>
      <c r="M95" s="103"/>
    </row>
    <row r="96" spans="1:13" s="105" customFormat="1" ht="11.25" customHeight="1" x14ac:dyDescent="0.2">
      <c r="A96" s="106" t="s">
        <v>1481</v>
      </c>
      <c r="B96" s="162">
        <v>180</v>
      </c>
      <c r="C96" s="162">
        <v>266</v>
      </c>
      <c r="D96" s="162">
        <v>72.5</v>
      </c>
      <c r="E96" s="160">
        <v>0.91</v>
      </c>
      <c r="F96" s="107"/>
      <c r="G96" s="110"/>
      <c r="H96" s="107"/>
      <c r="I96" s="107"/>
      <c r="J96" s="110"/>
      <c r="K96" s="113"/>
      <c r="L96" s="103"/>
      <c r="M96" s="103"/>
    </row>
    <row r="97" spans="1:13" s="105" customFormat="1" ht="11.25" customHeight="1" x14ac:dyDescent="0.2">
      <c r="A97" s="106" t="s">
        <v>1482</v>
      </c>
      <c r="B97" s="162">
        <v>177</v>
      </c>
      <c r="C97" s="162">
        <v>261</v>
      </c>
      <c r="D97" s="162">
        <v>74</v>
      </c>
      <c r="E97" s="160">
        <v>0.89</v>
      </c>
      <c r="F97" s="107"/>
      <c r="G97" s="110"/>
      <c r="H97" s="107"/>
      <c r="I97" s="107"/>
      <c r="J97" s="110"/>
      <c r="K97" s="113"/>
      <c r="L97" s="103"/>
      <c r="M97" s="103"/>
    </row>
    <row r="98" spans="1:13" s="105" customFormat="1" ht="11.25" customHeight="1" x14ac:dyDescent="0.2">
      <c r="A98" s="106"/>
      <c r="B98" s="107"/>
      <c r="C98" s="107"/>
      <c r="D98" s="107"/>
      <c r="E98" s="112"/>
      <c r="F98" s="107"/>
      <c r="G98" s="110"/>
      <c r="H98" s="107"/>
      <c r="I98" s="107"/>
      <c r="J98" s="110"/>
      <c r="K98" s="113"/>
      <c r="L98" s="103"/>
      <c r="M98" s="103"/>
    </row>
    <row r="99" spans="1:13" s="105" customFormat="1" ht="11.25" hidden="1" customHeight="1" x14ac:dyDescent="0.2">
      <c r="A99" s="106"/>
      <c r="B99" s="107"/>
      <c r="C99" s="107"/>
      <c r="D99" s="107"/>
      <c r="E99" s="112"/>
      <c r="F99" s="107"/>
      <c r="G99" s="110"/>
      <c r="H99" s="107"/>
      <c r="I99" s="107"/>
      <c r="J99" s="110"/>
      <c r="K99" s="113"/>
      <c r="L99" s="103"/>
      <c r="M99" s="103"/>
    </row>
    <row r="100" spans="1:13" s="105" customFormat="1" ht="11.25" hidden="1" customHeight="1" x14ac:dyDescent="0.2">
      <c r="A100" s="106"/>
      <c r="B100" s="107"/>
      <c r="C100" s="107"/>
      <c r="D100" s="112"/>
      <c r="E100" s="107"/>
      <c r="F100" s="107"/>
      <c r="G100" s="110"/>
      <c r="H100" s="107"/>
      <c r="I100" s="107"/>
      <c r="J100" s="110"/>
      <c r="K100" s="113"/>
      <c r="L100" s="103"/>
      <c r="M100" s="103"/>
    </row>
    <row r="101" spans="1:13" s="105" customFormat="1" ht="11.25" hidden="1" customHeight="1" x14ac:dyDescent="0.2">
      <c r="A101" s="106"/>
      <c r="B101" s="107"/>
      <c r="C101" s="107"/>
      <c r="D101" s="112"/>
      <c r="E101" s="107"/>
      <c r="F101" s="107"/>
      <c r="G101" s="110"/>
      <c r="H101" s="107"/>
      <c r="I101" s="107"/>
      <c r="J101" s="110"/>
      <c r="K101" s="113"/>
      <c r="L101" s="103"/>
      <c r="M101" s="103"/>
    </row>
    <row r="102" spans="1:13" s="105" customFormat="1" ht="11.25" hidden="1" customHeight="1" x14ac:dyDescent="0.2">
      <c r="A102" s="106"/>
      <c r="B102" s="107"/>
      <c r="C102" s="107"/>
      <c r="D102" s="112"/>
      <c r="E102" s="107"/>
      <c r="F102" s="107"/>
      <c r="G102" s="110"/>
      <c r="H102" s="107"/>
      <c r="I102" s="107"/>
      <c r="J102" s="110"/>
      <c r="K102" s="113"/>
      <c r="L102" s="103"/>
      <c r="M102" s="103"/>
    </row>
    <row r="103" spans="1:13" s="105" customFormat="1" ht="11.25" hidden="1" customHeight="1" x14ac:dyDescent="0.2">
      <c r="A103" s="106"/>
      <c r="B103" s="107"/>
      <c r="C103" s="107"/>
      <c r="D103" s="112"/>
      <c r="E103" s="107"/>
      <c r="F103" s="107"/>
      <c r="G103" s="110"/>
      <c r="H103" s="107"/>
      <c r="I103" s="107"/>
      <c r="J103" s="110"/>
      <c r="K103" s="113"/>
      <c r="L103" s="103"/>
      <c r="M103" s="103"/>
    </row>
    <row r="104" spans="1:13" s="105" customFormat="1" ht="11.25" hidden="1" customHeight="1" x14ac:dyDescent="0.2">
      <c r="A104" s="106"/>
      <c r="B104" s="107"/>
      <c r="C104" s="107"/>
      <c r="D104" s="112"/>
      <c r="E104" s="107"/>
      <c r="F104" s="107"/>
      <c r="G104" s="110"/>
      <c r="H104" s="107"/>
      <c r="I104" s="107"/>
      <c r="J104" s="110"/>
      <c r="K104" s="113"/>
      <c r="L104" s="103"/>
      <c r="M104" s="103"/>
    </row>
    <row r="105" spans="1:13" s="105" customFormat="1" ht="11.25" hidden="1" customHeight="1" x14ac:dyDescent="0.2">
      <c r="A105" s="106"/>
      <c r="B105" s="107"/>
      <c r="C105" s="107"/>
      <c r="D105" s="112"/>
      <c r="E105" s="107"/>
      <c r="F105" s="107"/>
      <c r="G105" s="110"/>
      <c r="H105" s="107"/>
      <c r="I105" s="107"/>
      <c r="J105" s="110"/>
      <c r="K105" s="113"/>
      <c r="L105" s="103"/>
      <c r="M105" s="103"/>
    </row>
    <row r="106" spans="1:13" s="105" customFormat="1" ht="11.25" hidden="1" customHeight="1" x14ac:dyDescent="0.2">
      <c r="A106" s="106"/>
      <c r="B106" s="107"/>
      <c r="C106" s="107"/>
      <c r="D106" s="112"/>
      <c r="E106" s="107"/>
      <c r="F106" s="107"/>
      <c r="G106" s="110"/>
      <c r="H106" s="107"/>
      <c r="I106" s="107"/>
      <c r="J106" s="110"/>
      <c r="K106" s="113"/>
      <c r="L106" s="103"/>
      <c r="M106" s="103"/>
    </row>
    <row r="107" spans="1:13" s="105" customFormat="1" ht="11.25" hidden="1" customHeight="1" x14ac:dyDescent="0.2">
      <c r="A107" s="106"/>
      <c r="B107" s="107"/>
      <c r="C107" s="107"/>
      <c r="D107" s="112"/>
      <c r="E107" s="107"/>
      <c r="F107" s="107"/>
      <c r="G107" s="110"/>
      <c r="H107" s="107"/>
      <c r="I107" s="107"/>
      <c r="J107" s="110"/>
      <c r="K107" s="113"/>
      <c r="L107" s="103"/>
      <c r="M107" s="103"/>
    </row>
    <row r="108" spans="1:13" ht="11.25" customHeight="1" x14ac:dyDescent="0.15">
      <c r="A108" s="102" t="s">
        <v>729</v>
      </c>
      <c r="B108" s="350" t="s">
        <v>1483</v>
      </c>
      <c r="C108" s="352"/>
      <c r="D108" s="352"/>
      <c r="E108" s="352"/>
      <c r="F108" s="352"/>
      <c r="G108" s="352"/>
      <c r="H108" s="352"/>
      <c r="I108" s="352"/>
      <c r="J108" s="352"/>
      <c r="K108" s="352"/>
      <c r="L108" s="352"/>
      <c r="M108" s="353"/>
    </row>
    <row r="109" spans="1:13" ht="11.25" customHeight="1" x14ac:dyDescent="0.15">
      <c r="A109" s="102" t="s">
        <v>730</v>
      </c>
      <c r="B109" s="350" t="s">
        <v>1484</v>
      </c>
      <c r="C109" s="352"/>
      <c r="D109" s="352"/>
      <c r="E109" s="352"/>
      <c r="F109" s="352"/>
      <c r="G109" s="352"/>
      <c r="H109" s="352"/>
      <c r="I109" s="352"/>
      <c r="J109" s="352"/>
      <c r="K109" s="352"/>
      <c r="L109" s="352"/>
      <c r="M109" s="353"/>
    </row>
    <row r="110" spans="1:13" ht="11.25" customHeight="1" x14ac:dyDescent="0.15">
      <c r="A110" s="102" t="s">
        <v>731</v>
      </c>
      <c r="B110" s="350" t="s">
        <v>1485</v>
      </c>
      <c r="C110" s="352"/>
      <c r="D110" s="352"/>
      <c r="E110" s="352"/>
      <c r="F110" s="352"/>
      <c r="G110" s="352"/>
      <c r="H110" s="352"/>
      <c r="I110" s="352"/>
      <c r="J110" s="352"/>
      <c r="K110" s="352"/>
      <c r="L110" s="352"/>
      <c r="M110" s="353"/>
    </row>
    <row r="112" spans="1:13" s="100" customFormat="1" ht="11.25" customHeight="1" x14ac:dyDescent="0.2">
      <c r="A112" s="98" t="s">
        <v>18</v>
      </c>
      <c r="B112" s="99" t="s">
        <v>708</v>
      </c>
      <c r="C112" s="357">
        <v>6010606001</v>
      </c>
      <c r="D112" s="358"/>
      <c r="E112" s="98" t="s">
        <v>709</v>
      </c>
      <c r="F112" s="359" t="s">
        <v>361</v>
      </c>
      <c r="G112" s="360"/>
      <c r="H112" s="361"/>
      <c r="I112" s="98" t="s">
        <v>711</v>
      </c>
      <c r="J112" s="362"/>
      <c r="K112" s="363"/>
      <c r="L112" s="363"/>
      <c r="M112" s="364"/>
    </row>
    <row r="113" spans="1:13" s="100" customFormat="1" ht="11.25" customHeight="1" x14ac:dyDescent="0.2">
      <c r="A113" s="98" t="s">
        <v>712</v>
      </c>
      <c r="B113" s="99"/>
      <c r="C113" s="357"/>
      <c r="D113" s="358"/>
      <c r="E113" s="367"/>
      <c r="F113" s="368"/>
      <c r="G113" s="368"/>
      <c r="H113" s="98" t="s">
        <v>712</v>
      </c>
      <c r="I113" s="99"/>
      <c r="J113" s="357"/>
      <c r="K113" s="358"/>
      <c r="L113" s="365"/>
      <c r="M113" s="366"/>
    </row>
    <row r="114" spans="1:13" s="100" customFormat="1" ht="11.25" customHeight="1" x14ac:dyDescent="0.2">
      <c r="A114" s="98" t="s">
        <v>466</v>
      </c>
      <c r="B114" s="347" t="s">
        <v>1486</v>
      </c>
      <c r="C114" s="348"/>
      <c r="D114" s="349"/>
      <c r="E114" s="347" t="s">
        <v>1487</v>
      </c>
      <c r="F114" s="348"/>
      <c r="G114" s="348"/>
      <c r="H114" s="348"/>
      <c r="I114" s="348"/>
      <c r="J114" s="348"/>
      <c r="K114" s="347" t="s">
        <v>1488</v>
      </c>
      <c r="L114" s="348"/>
      <c r="M114" s="349"/>
    </row>
    <row r="115" spans="1:13" ht="11.25" customHeight="1" x14ac:dyDescent="0.15">
      <c r="A115" s="98" t="s">
        <v>713</v>
      </c>
      <c r="B115" s="350" t="s">
        <v>714</v>
      </c>
      <c r="C115" s="351"/>
      <c r="D115" s="351"/>
      <c r="E115" s="351"/>
      <c r="F115" s="351"/>
      <c r="G115" s="351"/>
      <c r="H115" s="351"/>
      <c r="I115" s="101" t="s">
        <v>715</v>
      </c>
      <c r="J115" s="350" t="s">
        <v>737</v>
      </c>
      <c r="K115" s="352"/>
      <c r="L115" s="352"/>
      <c r="M115" s="353"/>
    </row>
    <row r="116" spans="1:13" s="105" customFormat="1" ht="11.25" customHeight="1" x14ac:dyDescent="0.2">
      <c r="A116" s="102" t="s">
        <v>717</v>
      </c>
      <c r="B116" s="103" t="s">
        <v>961</v>
      </c>
      <c r="C116" s="103" t="s">
        <v>962</v>
      </c>
      <c r="D116" s="103" t="s">
        <v>963</v>
      </c>
      <c r="E116" s="104" t="s">
        <v>721</v>
      </c>
      <c r="F116" s="103"/>
      <c r="G116" s="103"/>
      <c r="H116" s="103"/>
      <c r="I116" s="103"/>
      <c r="J116" s="103"/>
      <c r="K116" s="113"/>
      <c r="L116" s="103"/>
      <c r="M116" s="103"/>
    </row>
    <row r="117" spans="1:13" s="105" customFormat="1" ht="11.25" customHeight="1" x14ac:dyDescent="0.2">
      <c r="A117" s="106" t="s">
        <v>1489</v>
      </c>
      <c r="B117" s="162">
        <v>210</v>
      </c>
      <c r="C117" s="162">
        <v>160</v>
      </c>
      <c r="D117" s="162">
        <v>55</v>
      </c>
      <c r="E117" s="160">
        <v>1</v>
      </c>
      <c r="F117" s="107"/>
      <c r="G117" s="110"/>
      <c r="H117" s="107"/>
      <c r="I117" s="107"/>
      <c r="J117" s="110"/>
      <c r="K117" s="113"/>
      <c r="L117" s="103"/>
      <c r="M117" s="103"/>
    </row>
    <row r="118" spans="1:13" s="105" customFormat="1" ht="11.25" customHeight="1" x14ac:dyDescent="0.2">
      <c r="A118" s="106" t="s">
        <v>1490</v>
      </c>
      <c r="B118" s="162">
        <v>435</v>
      </c>
      <c r="C118" s="162">
        <v>200</v>
      </c>
      <c r="D118" s="162">
        <v>44</v>
      </c>
      <c r="E118" s="160">
        <v>3</v>
      </c>
      <c r="F118" s="107"/>
      <c r="G118" s="110"/>
      <c r="H118" s="107"/>
      <c r="I118" s="107"/>
      <c r="J118" s="110"/>
      <c r="K118" s="113"/>
      <c r="L118" s="103"/>
      <c r="M118" s="103"/>
    </row>
    <row r="119" spans="1:13" s="105" customFormat="1" ht="11.25" customHeight="1" x14ac:dyDescent="0.2">
      <c r="A119" s="106"/>
      <c r="B119" s="107"/>
      <c r="C119" s="107"/>
      <c r="D119" s="107"/>
      <c r="E119" s="112"/>
      <c r="F119" s="107"/>
      <c r="G119" s="110"/>
      <c r="H119" s="107"/>
      <c r="I119" s="107"/>
      <c r="J119" s="110"/>
      <c r="K119" s="113"/>
      <c r="L119" s="103"/>
      <c r="M119" s="103"/>
    </row>
    <row r="120" spans="1:13" s="105" customFormat="1" ht="11.25" hidden="1" customHeight="1" x14ac:dyDescent="0.2">
      <c r="A120" s="106"/>
      <c r="B120" s="107"/>
      <c r="C120" s="107"/>
      <c r="D120" s="112"/>
      <c r="E120" s="107"/>
      <c r="F120" s="107"/>
      <c r="G120" s="110"/>
      <c r="H120" s="107"/>
      <c r="I120" s="107"/>
      <c r="J120" s="110"/>
      <c r="K120" s="113"/>
      <c r="L120" s="103"/>
      <c r="M120" s="103"/>
    </row>
    <row r="121" spans="1:13" s="105" customFormat="1" ht="11.25" hidden="1" customHeight="1" x14ac:dyDescent="0.2">
      <c r="A121" s="106"/>
      <c r="B121" s="107"/>
      <c r="C121" s="107"/>
      <c r="D121" s="112"/>
      <c r="E121" s="107"/>
      <c r="F121" s="107"/>
      <c r="G121" s="110"/>
      <c r="H121" s="107"/>
      <c r="I121" s="107"/>
      <c r="J121" s="110"/>
      <c r="K121" s="113"/>
      <c r="L121" s="103"/>
      <c r="M121" s="103"/>
    </row>
    <row r="122" spans="1:13" s="105" customFormat="1" ht="11.25" hidden="1" customHeight="1" x14ac:dyDescent="0.2">
      <c r="A122" s="106"/>
      <c r="B122" s="107"/>
      <c r="C122" s="107"/>
      <c r="D122" s="112"/>
      <c r="E122" s="107"/>
      <c r="F122" s="107"/>
      <c r="G122" s="110"/>
      <c r="H122" s="107"/>
      <c r="I122" s="107"/>
      <c r="J122" s="110"/>
      <c r="K122" s="113"/>
      <c r="L122" s="103"/>
      <c r="M122" s="103"/>
    </row>
    <row r="123" spans="1:13" s="105" customFormat="1" ht="11.25" hidden="1" customHeight="1" x14ac:dyDescent="0.2">
      <c r="A123" s="106"/>
      <c r="B123" s="107"/>
      <c r="C123" s="107"/>
      <c r="D123" s="112"/>
      <c r="E123" s="107"/>
      <c r="F123" s="107"/>
      <c r="G123" s="110"/>
      <c r="H123" s="107"/>
      <c r="I123" s="107"/>
      <c r="J123" s="110"/>
      <c r="K123" s="113"/>
      <c r="L123" s="103"/>
      <c r="M123" s="103"/>
    </row>
    <row r="124" spans="1:13" s="105" customFormat="1" ht="11.25" hidden="1" customHeight="1" x14ac:dyDescent="0.2">
      <c r="A124" s="106"/>
      <c r="B124" s="107"/>
      <c r="C124" s="107"/>
      <c r="D124" s="107"/>
      <c r="E124" s="112"/>
      <c r="F124" s="107"/>
      <c r="G124" s="110"/>
      <c r="H124" s="107"/>
      <c r="I124" s="107"/>
      <c r="J124" s="110"/>
      <c r="K124" s="113"/>
      <c r="L124" s="103"/>
      <c r="M124" s="103"/>
    </row>
    <row r="125" spans="1:13" s="105" customFormat="1" ht="11.25" hidden="1" customHeight="1" x14ac:dyDescent="0.2">
      <c r="A125" s="106"/>
      <c r="B125" s="107"/>
      <c r="C125" s="107"/>
      <c r="D125" s="112"/>
      <c r="E125" s="107"/>
      <c r="F125" s="107"/>
      <c r="G125" s="110"/>
      <c r="H125" s="107"/>
      <c r="I125" s="107"/>
      <c r="J125" s="110"/>
      <c r="K125" s="113"/>
      <c r="L125" s="103"/>
      <c r="M125" s="103"/>
    </row>
    <row r="126" spans="1:13" s="105" customFormat="1" ht="11.25" hidden="1" customHeight="1" x14ac:dyDescent="0.2">
      <c r="A126" s="106"/>
      <c r="B126" s="107"/>
      <c r="C126" s="107"/>
      <c r="D126" s="112"/>
      <c r="E126" s="107"/>
      <c r="F126" s="107"/>
      <c r="G126" s="110"/>
      <c r="H126" s="107"/>
      <c r="I126" s="107"/>
      <c r="J126" s="110"/>
      <c r="K126" s="113"/>
      <c r="L126" s="103"/>
      <c r="M126" s="103"/>
    </row>
    <row r="127" spans="1:13" s="105" customFormat="1" ht="11.25" hidden="1" customHeight="1" x14ac:dyDescent="0.2">
      <c r="A127" s="106"/>
      <c r="B127" s="107"/>
      <c r="C127" s="107"/>
      <c r="D127" s="112"/>
      <c r="E127" s="107"/>
      <c r="F127" s="107"/>
      <c r="G127" s="110"/>
      <c r="H127" s="107"/>
      <c r="I127" s="107"/>
      <c r="J127" s="110"/>
      <c r="K127" s="113"/>
      <c r="L127" s="103"/>
      <c r="M127" s="103"/>
    </row>
    <row r="128" spans="1:13" ht="11.25" customHeight="1" x14ac:dyDescent="0.15">
      <c r="A128" s="102" t="s">
        <v>729</v>
      </c>
      <c r="B128" s="350" t="s">
        <v>1491</v>
      </c>
      <c r="C128" s="352"/>
      <c r="D128" s="352"/>
      <c r="E128" s="352"/>
      <c r="F128" s="352"/>
      <c r="G128" s="352"/>
      <c r="H128" s="352"/>
      <c r="I128" s="352"/>
      <c r="J128" s="352"/>
      <c r="K128" s="352"/>
      <c r="L128" s="352"/>
      <c r="M128" s="353"/>
    </row>
    <row r="129" spans="1:13" ht="11.25" customHeight="1" x14ac:dyDescent="0.15">
      <c r="A129" s="102" t="s">
        <v>730</v>
      </c>
      <c r="B129" s="350"/>
      <c r="C129" s="352"/>
      <c r="D129" s="352"/>
      <c r="E129" s="352"/>
      <c r="F129" s="352"/>
      <c r="G129" s="352"/>
      <c r="H129" s="352"/>
      <c r="I129" s="352"/>
      <c r="J129" s="352"/>
      <c r="K129" s="352"/>
      <c r="L129" s="352"/>
      <c r="M129" s="353"/>
    </row>
    <row r="130" spans="1:13" ht="11.25" hidden="1" customHeight="1" x14ac:dyDescent="0.15">
      <c r="A130" s="102" t="s">
        <v>731</v>
      </c>
      <c r="B130" s="354"/>
      <c r="C130" s="355"/>
      <c r="D130" s="355"/>
      <c r="E130" s="355"/>
      <c r="F130" s="355"/>
      <c r="G130" s="355"/>
      <c r="H130" s="355"/>
      <c r="I130" s="355"/>
      <c r="J130" s="355"/>
      <c r="K130" s="355"/>
      <c r="L130" s="355"/>
      <c r="M130" s="356"/>
    </row>
    <row r="133" spans="1:13" s="100" customFormat="1" ht="11.25" customHeight="1" x14ac:dyDescent="0.2">
      <c r="A133" s="98" t="s">
        <v>18</v>
      </c>
      <c r="B133" s="99" t="s">
        <v>708</v>
      </c>
      <c r="C133" s="357">
        <v>6010607001</v>
      </c>
      <c r="D133" s="358"/>
      <c r="E133" s="98" t="s">
        <v>709</v>
      </c>
      <c r="F133" s="359" t="s">
        <v>167</v>
      </c>
      <c r="G133" s="360"/>
      <c r="H133" s="361"/>
      <c r="I133" s="98" t="s">
        <v>711</v>
      </c>
      <c r="J133" s="362"/>
      <c r="K133" s="363"/>
      <c r="L133" s="363"/>
      <c r="M133" s="364"/>
    </row>
    <row r="134" spans="1:13" s="100" customFormat="1" ht="11.25" customHeight="1" x14ac:dyDescent="0.2">
      <c r="A134" s="98" t="s">
        <v>712</v>
      </c>
      <c r="B134" s="99"/>
      <c r="C134" s="357"/>
      <c r="D134" s="358"/>
      <c r="E134" s="367"/>
      <c r="F134" s="368"/>
      <c r="G134" s="368"/>
      <c r="H134" s="98" t="s">
        <v>712</v>
      </c>
      <c r="I134" s="99"/>
      <c r="J134" s="357"/>
      <c r="K134" s="358"/>
      <c r="L134" s="365"/>
      <c r="M134" s="366"/>
    </row>
    <row r="135" spans="1:13" s="100" customFormat="1" ht="11.25" customHeight="1" x14ac:dyDescent="0.2">
      <c r="A135" s="98" t="s">
        <v>466</v>
      </c>
      <c r="B135" s="347" t="s">
        <v>1486</v>
      </c>
      <c r="C135" s="348"/>
      <c r="D135" s="349"/>
      <c r="E135" s="347" t="s">
        <v>1492</v>
      </c>
      <c r="F135" s="348"/>
      <c r="G135" s="348"/>
      <c r="H135" s="348"/>
      <c r="I135" s="348"/>
      <c r="J135" s="348"/>
      <c r="K135" s="347"/>
      <c r="L135" s="348"/>
      <c r="M135" s="349"/>
    </row>
    <row r="136" spans="1:13" ht="11.25" customHeight="1" x14ac:dyDescent="0.15">
      <c r="A136" s="98" t="s">
        <v>713</v>
      </c>
      <c r="B136" s="350" t="s">
        <v>714</v>
      </c>
      <c r="C136" s="351"/>
      <c r="D136" s="351"/>
      <c r="E136" s="351"/>
      <c r="F136" s="351"/>
      <c r="G136" s="351"/>
      <c r="H136" s="351"/>
      <c r="I136" s="101" t="s">
        <v>715</v>
      </c>
      <c r="J136" s="350" t="s">
        <v>737</v>
      </c>
      <c r="K136" s="352"/>
      <c r="L136" s="352"/>
      <c r="M136" s="353"/>
    </row>
    <row r="137" spans="1:13" s="105" customFormat="1" ht="11.25" customHeight="1" x14ac:dyDescent="0.2">
      <c r="A137" s="102" t="s">
        <v>717</v>
      </c>
      <c r="B137" s="103" t="s">
        <v>961</v>
      </c>
      <c r="C137" s="103" t="s">
        <v>962</v>
      </c>
      <c r="D137" s="103" t="s">
        <v>963</v>
      </c>
      <c r="E137" s="104" t="s">
        <v>721</v>
      </c>
      <c r="F137" s="103"/>
      <c r="G137" s="103"/>
      <c r="H137" s="103"/>
      <c r="I137" s="103"/>
      <c r="J137" s="103"/>
      <c r="K137" s="113"/>
      <c r="L137" s="103"/>
      <c r="M137" s="103"/>
    </row>
    <row r="138" spans="1:13" s="105" customFormat="1" ht="11.25" customHeight="1" x14ac:dyDescent="0.2">
      <c r="A138" s="106" t="s">
        <v>1493</v>
      </c>
      <c r="B138" s="162">
        <v>429</v>
      </c>
      <c r="C138" s="162">
        <v>160</v>
      </c>
      <c r="D138" s="162">
        <v>1278</v>
      </c>
      <c r="E138" s="118">
        <v>28.5</v>
      </c>
      <c r="F138" s="107"/>
      <c r="G138" s="110"/>
      <c r="H138" s="107"/>
      <c r="I138" s="107"/>
      <c r="J138" s="110"/>
      <c r="K138" s="113"/>
      <c r="L138" s="103"/>
      <c r="M138" s="103"/>
    </row>
    <row r="139" spans="1:13" s="105" customFormat="1" ht="11.25" customHeight="1" x14ac:dyDescent="0.2">
      <c r="A139" s="106" t="s">
        <v>1494</v>
      </c>
      <c r="B139" s="162">
        <v>345</v>
      </c>
      <c r="C139" s="162">
        <v>128</v>
      </c>
      <c r="D139" s="162">
        <v>300</v>
      </c>
      <c r="E139" s="118">
        <v>4.2</v>
      </c>
      <c r="F139" s="107"/>
      <c r="G139" s="110"/>
      <c r="H139" s="107"/>
      <c r="I139" s="107"/>
      <c r="J139" s="110"/>
      <c r="K139" s="113"/>
      <c r="L139" s="103"/>
      <c r="M139" s="103"/>
    </row>
    <row r="140" spans="1:13" s="105" customFormat="1" ht="11.25" customHeight="1" x14ac:dyDescent="0.2">
      <c r="A140" s="106"/>
      <c r="B140" s="107"/>
      <c r="C140" s="107"/>
      <c r="D140" s="107"/>
      <c r="E140" s="112"/>
      <c r="F140" s="107"/>
      <c r="G140" s="110"/>
      <c r="H140" s="107"/>
      <c r="I140" s="107"/>
      <c r="J140" s="110"/>
      <c r="K140" s="113"/>
      <c r="L140" s="103"/>
      <c r="M140" s="103"/>
    </row>
    <row r="141" spans="1:13" s="105" customFormat="1" ht="11.25" hidden="1" customHeight="1" x14ac:dyDescent="0.2">
      <c r="A141" s="106"/>
      <c r="B141" s="107"/>
      <c r="C141" s="107"/>
      <c r="D141" s="112"/>
      <c r="E141" s="107"/>
      <c r="F141" s="107"/>
      <c r="G141" s="110"/>
      <c r="H141" s="107"/>
      <c r="I141" s="107"/>
      <c r="J141" s="110"/>
      <c r="K141" s="113"/>
      <c r="L141" s="103"/>
      <c r="M141" s="103"/>
    </row>
    <row r="142" spans="1:13" s="105" customFormat="1" ht="11.25" hidden="1" customHeight="1" x14ac:dyDescent="0.2">
      <c r="A142" s="106"/>
      <c r="B142" s="107"/>
      <c r="C142" s="107"/>
      <c r="D142" s="112"/>
      <c r="E142" s="107"/>
      <c r="F142" s="107"/>
      <c r="G142" s="110"/>
      <c r="H142" s="107"/>
      <c r="I142" s="107"/>
      <c r="J142" s="110"/>
      <c r="K142" s="113"/>
      <c r="L142" s="103"/>
      <c r="M142" s="103"/>
    </row>
    <row r="143" spans="1:13" s="105" customFormat="1" ht="11.25" hidden="1" customHeight="1" x14ac:dyDescent="0.2">
      <c r="A143" s="106"/>
      <c r="B143" s="107"/>
      <c r="C143" s="107"/>
      <c r="D143" s="112"/>
      <c r="E143" s="107"/>
      <c r="F143" s="107"/>
      <c r="G143" s="110"/>
      <c r="H143" s="107"/>
      <c r="I143" s="107"/>
      <c r="J143" s="110"/>
      <c r="K143" s="113"/>
      <c r="L143" s="103"/>
      <c r="M143" s="103"/>
    </row>
    <row r="144" spans="1:13" s="105" customFormat="1" ht="11.25" hidden="1" customHeight="1" x14ac:dyDescent="0.2">
      <c r="A144" s="106"/>
      <c r="B144" s="107"/>
      <c r="C144" s="107"/>
      <c r="D144" s="112"/>
      <c r="E144" s="107"/>
      <c r="F144" s="107"/>
      <c r="G144" s="110"/>
      <c r="H144" s="107"/>
      <c r="I144" s="107"/>
      <c r="J144" s="110"/>
      <c r="K144" s="113"/>
      <c r="L144" s="103"/>
      <c r="M144" s="103"/>
    </row>
    <row r="145" spans="1:13" s="105" customFormat="1" ht="11.25" hidden="1" customHeight="1" x14ac:dyDescent="0.2">
      <c r="A145" s="106"/>
      <c r="B145" s="107"/>
      <c r="C145" s="107"/>
      <c r="D145" s="112"/>
      <c r="E145" s="107"/>
      <c r="F145" s="107"/>
      <c r="G145" s="110"/>
      <c r="H145" s="107"/>
      <c r="I145" s="107"/>
      <c r="J145" s="110"/>
      <c r="K145" s="113"/>
      <c r="L145" s="103"/>
      <c r="M145" s="103"/>
    </row>
    <row r="146" spans="1:13" s="105" customFormat="1" ht="11.25" hidden="1" customHeight="1" x14ac:dyDescent="0.2">
      <c r="A146" s="106"/>
      <c r="B146" s="107"/>
      <c r="C146" s="107"/>
      <c r="D146" s="112"/>
      <c r="E146" s="107"/>
      <c r="F146" s="107"/>
      <c r="G146" s="110"/>
      <c r="H146" s="107"/>
      <c r="I146" s="107"/>
      <c r="J146" s="110"/>
      <c r="K146" s="113"/>
      <c r="L146" s="103"/>
      <c r="M146" s="103"/>
    </row>
    <row r="147" spans="1:13" s="105" customFormat="1" ht="11.25" hidden="1" customHeight="1" x14ac:dyDescent="0.2">
      <c r="A147" s="106"/>
      <c r="B147" s="107"/>
      <c r="C147" s="107"/>
      <c r="D147" s="112"/>
      <c r="E147" s="107"/>
      <c r="F147" s="107"/>
      <c r="G147" s="110"/>
      <c r="H147" s="107"/>
      <c r="I147" s="107"/>
      <c r="J147" s="110"/>
      <c r="K147" s="113"/>
      <c r="L147" s="103"/>
      <c r="M147" s="103"/>
    </row>
    <row r="148" spans="1:13" s="105" customFormat="1" ht="11.25" hidden="1" customHeight="1" x14ac:dyDescent="0.2">
      <c r="A148" s="106"/>
      <c r="B148" s="107"/>
      <c r="C148" s="107"/>
      <c r="D148" s="112"/>
      <c r="E148" s="107"/>
      <c r="F148" s="107"/>
      <c r="G148" s="110"/>
      <c r="H148" s="107"/>
      <c r="I148" s="107"/>
      <c r="J148" s="110"/>
      <c r="K148" s="113"/>
      <c r="L148" s="103"/>
      <c r="M148" s="103"/>
    </row>
    <row r="149" spans="1:13" ht="11.25" customHeight="1" x14ac:dyDescent="0.15">
      <c r="A149" s="102" t="s">
        <v>729</v>
      </c>
      <c r="B149" s="350" t="s">
        <v>1495</v>
      </c>
      <c r="C149" s="352"/>
      <c r="D149" s="352"/>
      <c r="E149" s="352"/>
      <c r="F149" s="352"/>
      <c r="G149" s="352"/>
      <c r="H149" s="352"/>
      <c r="I149" s="352"/>
      <c r="J149" s="352"/>
      <c r="K149" s="352"/>
      <c r="L149" s="352"/>
      <c r="M149" s="353"/>
    </row>
    <row r="150" spans="1:13" ht="11.25" customHeight="1" x14ac:dyDescent="0.15">
      <c r="A150" s="102" t="s">
        <v>730</v>
      </c>
      <c r="B150" s="350"/>
      <c r="C150" s="352"/>
      <c r="D150" s="352"/>
      <c r="E150" s="352"/>
      <c r="F150" s="352"/>
      <c r="G150" s="352"/>
      <c r="H150" s="352"/>
      <c r="I150" s="352"/>
      <c r="J150" s="352"/>
      <c r="K150" s="352"/>
      <c r="L150" s="352"/>
      <c r="M150" s="353"/>
    </row>
    <row r="151" spans="1:13" ht="11.25" hidden="1" customHeight="1" x14ac:dyDescent="0.15">
      <c r="A151" s="102" t="s">
        <v>731</v>
      </c>
      <c r="B151" s="354"/>
      <c r="C151" s="355"/>
      <c r="D151" s="355"/>
      <c r="E151" s="355"/>
      <c r="F151" s="355"/>
      <c r="G151" s="355"/>
      <c r="H151" s="355"/>
      <c r="I151" s="355"/>
      <c r="J151" s="355"/>
      <c r="K151" s="355"/>
      <c r="L151" s="355"/>
      <c r="M151" s="356"/>
    </row>
    <row r="154" spans="1:13" s="100" customFormat="1" ht="11.25" customHeight="1" x14ac:dyDescent="0.2">
      <c r="A154" s="98" t="s">
        <v>18</v>
      </c>
      <c r="B154" s="99" t="s">
        <v>708</v>
      </c>
      <c r="C154" s="357">
        <v>6010702001</v>
      </c>
      <c r="D154" s="358"/>
      <c r="E154" s="98" t="s">
        <v>709</v>
      </c>
      <c r="F154" s="359" t="s">
        <v>169</v>
      </c>
      <c r="G154" s="360"/>
      <c r="H154" s="361"/>
      <c r="I154" s="98" t="s">
        <v>711</v>
      </c>
      <c r="J154" s="362" t="s">
        <v>1496</v>
      </c>
      <c r="K154" s="363"/>
      <c r="L154" s="363"/>
      <c r="M154" s="364"/>
    </row>
    <row r="155" spans="1:13" s="100" customFormat="1" ht="11.25" customHeight="1" x14ac:dyDescent="0.2">
      <c r="A155" s="98" t="s">
        <v>712</v>
      </c>
      <c r="B155" s="99"/>
      <c r="C155" s="357"/>
      <c r="D155" s="358"/>
      <c r="E155" s="367"/>
      <c r="F155" s="368"/>
      <c r="G155" s="368"/>
      <c r="H155" s="98" t="s">
        <v>712</v>
      </c>
      <c r="I155" s="99"/>
      <c r="J155" s="357"/>
      <c r="K155" s="358"/>
      <c r="L155" s="365"/>
      <c r="M155" s="366"/>
    </row>
    <row r="156" spans="1:13" s="100" customFormat="1" ht="11.25" customHeight="1" x14ac:dyDescent="0.2">
      <c r="A156" s="98" t="s">
        <v>466</v>
      </c>
      <c r="B156" s="347" t="s">
        <v>774</v>
      </c>
      <c r="C156" s="348"/>
      <c r="D156" s="349"/>
      <c r="E156" s="370" t="s">
        <v>1788</v>
      </c>
      <c r="F156" s="348"/>
      <c r="G156" s="348"/>
      <c r="H156" s="348"/>
      <c r="I156" s="348"/>
      <c r="J156" s="348"/>
      <c r="K156" s="347"/>
      <c r="L156" s="348"/>
      <c r="M156" s="349"/>
    </row>
    <row r="157" spans="1:13" ht="11.25" customHeight="1" x14ac:dyDescent="0.15">
      <c r="A157" s="98" t="s">
        <v>713</v>
      </c>
      <c r="B157" s="350" t="s">
        <v>714</v>
      </c>
      <c r="C157" s="351"/>
      <c r="D157" s="351"/>
      <c r="E157" s="351"/>
      <c r="F157" s="351"/>
      <c r="G157" s="351"/>
      <c r="H157" s="351"/>
      <c r="I157" s="101" t="s">
        <v>715</v>
      </c>
      <c r="J157" s="350" t="s">
        <v>737</v>
      </c>
      <c r="K157" s="352"/>
      <c r="L157" s="352"/>
      <c r="M157" s="353"/>
    </row>
    <row r="158" spans="1:13" s="105" customFormat="1" ht="11.25" customHeight="1" x14ac:dyDescent="0.2">
      <c r="A158" s="102" t="s">
        <v>717</v>
      </c>
      <c r="B158" s="103" t="s">
        <v>961</v>
      </c>
      <c r="C158" s="103" t="s">
        <v>962</v>
      </c>
      <c r="D158" s="103" t="s">
        <v>963</v>
      </c>
      <c r="E158" s="104" t="s">
        <v>721</v>
      </c>
      <c r="F158" s="103"/>
      <c r="G158" s="103"/>
      <c r="H158" s="103"/>
      <c r="I158" s="103"/>
      <c r="J158" s="103"/>
      <c r="K158" s="113"/>
      <c r="L158" s="103"/>
      <c r="M158" s="103"/>
    </row>
    <row r="159" spans="1:13" s="105" customFormat="1" ht="11.25" customHeight="1" x14ac:dyDescent="0.2">
      <c r="A159" s="106" t="s">
        <v>1497</v>
      </c>
      <c r="B159" s="162">
        <v>1129</v>
      </c>
      <c r="C159" s="162">
        <v>66</v>
      </c>
      <c r="D159" s="162">
        <v>649</v>
      </c>
      <c r="E159" s="160">
        <v>15.8</v>
      </c>
      <c r="F159" s="107"/>
      <c r="G159" s="110"/>
      <c r="H159" s="107"/>
      <c r="I159" s="107"/>
      <c r="J159" s="110"/>
      <c r="K159" s="113"/>
      <c r="L159" s="103"/>
      <c r="M159" s="103"/>
    </row>
    <row r="160" spans="1:13" s="105" customFormat="1" ht="11.25" customHeight="1" x14ac:dyDescent="0.2">
      <c r="A160" s="106" t="s">
        <v>1498</v>
      </c>
      <c r="B160" s="162">
        <v>1242</v>
      </c>
      <c r="C160" s="162">
        <v>66</v>
      </c>
      <c r="D160" s="162">
        <v>713</v>
      </c>
      <c r="E160" s="160">
        <v>18.399999999999999</v>
      </c>
      <c r="F160" s="107"/>
      <c r="G160" s="110"/>
      <c r="H160" s="107"/>
      <c r="I160" s="107"/>
      <c r="J160" s="110"/>
      <c r="K160" s="113"/>
      <c r="L160" s="103"/>
      <c r="M160" s="103"/>
    </row>
    <row r="161" spans="1:13" s="105" customFormat="1" ht="11.25" customHeight="1" x14ac:dyDescent="0.2">
      <c r="A161" s="106" t="s">
        <v>1499</v>
      </c>
      <c r="B161" s="162">
        <v>1463</v>
      </c>
      <c r="C161" s="162">
        <v>69</v>
      </c>
      <c r="D161" s="162">
        <v>838</v>
      </c>
      <c r="E161" s="160">
        <v>28.2</v>
      </c>
      <c r="F161" s="107"/>
      <c r="G161" s="110"/>
      <c r="H161" s="107"/>
      <c r="I161" s="107"/>
      <c r="J161" s="110"/>
      <c r="K161" s="113"/>
      <c r="L161" s="103"/>
      <c r="M161" s="103"/>
    </row>
    <row r="162" spans="1:13" s="105" customFormat="1" ht="11.25" hidden="1" customHeight="1" x14ac:dyDescent="0.2">
      <c r="A162" s="106"/>
      <c r="B162" s="107"/>
      <c r="C162" s="107"/>
      <c r="D162" s="112"/>
      <c r="E162" s="107"/>
      <c r="F162" s="107"/>
      <c r="G162" s="110"/>
      <c r="H162" s="107"/>
      <c r="I162" s="107"/>
      <c r="J162" s="110"/>
      <c r="K162" s="113"/>
      <c r="L162" s="103"/>
      <c r="M162" s="103"/>
    </row>
    <row r="163" spans="1:13" s="105" customFormat="1" ht="11.25" hidden="1" customHeight="1" x14ac:dyDescent="0.2">
      <c r="A163" s="106"/>
      <c r="B163" s="107"/>
      <c r="C163" s="107"/>
      <c r="D163" s="112"/>
      <c r="E163" s="107"/>
      <c r="F163" s="107"/>
      <c r="G163" s="110"/>
      <c r="H163" s="107"/>
      <c r="I163" s="107"/>
      <c r="J163" s="110"/>
      <c r="K163" s="113"/>
      <c r="L163" s="103"/>
      <c r="M163" s="103"/>
    </row>
    <row r="164" spans="1:13" s="105" customFormat="1" ht="11.25" hidden="1" customHeight="1" x14ac:dyDescent="0.2">
      <c r="A164" s="106"/>
      <c r="B164" s="107"/>
      <c r="C164" s="107"/>
      <c r="D164" s="112"/>
      <c r="E164" s="107"/>
      <c r="F164" s="107"/>
      <c r="G164" s="110"/>
      <c r="H164" s="107"/>
      <c r="I164" s="107"/>
      <c r="J164" s="110"/>
      <c r="K164" s="113"/>
      <c r="L164" s="103"/>
      <c r="M164" s="103"/>
    </row>
    <row r="165" spans="1:13" s="105" customFormat="1" ht="11.25" hidden="1" customHeight="1" x14ac:dyDescent="0.2">
      <c r="A165" s="106"/>
      <c r="B165" s="107"/>
      <c r="C165" s="107"/>
      <c r="D165" s="112"/>
      <c r="E165" s="107"/>
      <c r="F165" s="107"/>
      <c r="G165" s="110"/>
      <c r="H165" s="107"/>
      <c r="I165" s="107"/>
      <c r="J165" s="110"/>
      <c r="K165" s="113"/>
      <c r="L165" s="103"/>
      <c r="M165" s="103"/>
    </row>
    <row r="166" spans="1:13" s="105" customFormat="1" ht="11.25" hidden="1" customHeight="1" x14ac:dyDescent="0.2">
      <c r="A166" s="106"/>
      <c r="B166" s="107"/>
      <c r="C166" s="107"/>
      <c r="D166" s="112"/>
      <c r="E166" s="107"/>
      <c r="F166" s="107"/>
      <c r="G166" s="110"/>
      <c r="H166" s="107"/>
      <c r="I166" s="107"/>
      <c r="J166" s="110"/>
      <c r="K166" s="113"/>
      <c r="L166" s="103"/>
      <c r="M166" s="103"/>
    </row>
    <row r="167" spans="1:13" s="105" customFormat="1" ht="11.25" hidden="1" customHeight="1" x14ac:dyDescent="0.2">
      <c r="A167" s="106"/>
      <c r="B167" s="107"/>
      <c r="C167" s="107"/>
      <c r="D167" s="112"/>
      <c r="E167" s="107"/>
      <c r="F167" s="107"/>
      <c r="G167" s="110"/>
      <c r="H167" s="107"/>
      <c r="I167" s="107"/>
      <c r="J167" s="110"/>
      <c r="K167" s="113"/>
      <c r="L167" s="103"/>
      <c r="M167" s="103"/>
    </row>
    <row r="168" spans="1:13" s="105" customFormat="1" ht="11.25" hidden="1" customHeight="1" x14ac:dyDescent="0.2">
      <c r="A168" s="106"/>
      <c r="B168" s="107"/>
      <c r="C168" s="107"/>
      <c r="D168" s="112"/>
      <c r="E168" s="107"/>
      <c r="F168" s="107"/>
      <c r="G168" s="110"/>
      <c r="H168" s="107"/>
      <c r="I168" s="107"/>
      <c r="J168" s="110"/>
      <c r="K168" s="113"/>
      <c r="L168" s="103"/>
      <c r="M168" s="103"/>
    </row>
    <row r="169" spans="1:13" s="105" customFormat="1" ht="11.25" customHeight="1" x14ac:dyDescent="0.2">
      <c r="A169" s="106"/>
      <c r="B169" s="107"/>
      <c r="C169" s="107"/>
      <c r="D169" s="112"/>
      <c r="E169" s="107"/>
      <c r="F169" s="107"/>
      <c r="G169" s="110"/>
      <c r="H169" s="107"/>
      <c r="I169" s="107"/>
      <c r="J169" s="110"/>
      <c r="K169" s="113"/>
      <c r="L169" s="103"/>
      <c r="M169" s="103"/>
    </row>
    <row r="170" spans="1:13" ht="11.25" customHeight="1" x14ac:dyDescent="0.15">
      <c r="A170" s="102" t="s">
        <v>729</v>
      </c>
      <c r="B170" s="350" t="s">
        <v>1500</v>
      </c>
      <c r="C170" s="352"/>
      <c r="D170" s="352"/>
      <c r="E170" s="352"/>
      <c r="F170" s="352"/>
      <c r="G170" s="352"/>
      <c r="H170" s="352"/>
      <c r="I170" s="352"/>
      <c r="J170" s="352"/>
      <c r="K170" s="352"/>
      <c r="L170" s="352"/>
      <c r="M170" s="353"/>
    </row>
    <row r="171" spans="1:13" ht="11.25" customHeight="1" x14ac:dyDescent="0.15">
      <c r="A171" s="102" t="s">
        <v>730</v>
      </c>
      <c r="B171" s="350" t="s">
        <v>1501</v>
      </c>
      <c r="C171" s="352"/>
      <c r="D171" s="352"/>
      <c r="E171" s="352"/>
      <c r="F171" s="352"/>
      <c r="G171" s="352"/>
      <c r="H171" s="352"/>
      <c r="I171" s="352"/>
      <c r="J171" s="352"/>
      <c r="K171" s="352"/>
      <c r="L171" s="352"/>
      <c r="M171" s="353"/>
    </row>
    <row r="172" spans="1:13" ht="11.25" customHeight="1" x14ac:dyDescent="0.15">
      <c r="A172" s="102" t="s">
        <v>731</v>
      </c>
      <c r="B172" s="350"/>
      <c r="C172" s="352"/>
      <c r="D172" s="352"/>
      <c r="E172" s="352"/>
      <c r="F172" s="352"/>
      <c r="G172" s="352"/>
      <c r="H172" s="352"/>
      <c r="I172" s="352"/>
      <c r="J172" s="352"/>
      <c r="K172" s="352"/>
      <c r="L172" s="352"/>
      <c r="M172" s="353"/>
    </row>
    <row r="175" spans="1:13" s="100" customFormat="1" ht="11.25" customHeight="1" x14ac:dyDescent="0.2">
      <c r="A175" s="98" t="s">
        <v>18</v>
      </c>
      <c r="B175" s="99" t="s">
        <v>708</v>
      </c>
      <c r="C175" s="357">
        <v>6010703001</v>
      </c>
      <c r="D175" s="358"/>
      <c r="E175" s="98" t="s">
        <v>709</v>
      </c>
      <c r="F175" s="359" t="s">
        <v>1502</v>
      </c>
      <c r="G175" s="360"/>
      <c r="H175" s="361"/>
      <c r="I175" s="98" t="s">
        <v>711</v>
      </c>
      <c r="J175" s="362"/>
      <c r="K175" s="363"/>
      <c r="L175" s="363"/>
      <c r="M175" s="364"/>
    </row>
    <row r="176" spans="1:13" s="100" customFormat="1" ht="11.25" customHeight="1" x14ac:dyDescent="0.2">
      <c r="A176" s="98" t="s">
        <v>712</v>
      </c>
      <c r="B176" s="99"/>
      <c r="C176" s="357"/>
      <c r="D176" s="358"/>
      <c r="E176" s="367"/>
      <c r="F176" s="368"/>
      <c r="G176" s="368"/>
      <c r="H176" s="98" t="s">
        <v>712</v>
      </c>
      <c r="I176" s="99"/>
      <c r="J176" s="357"/>
      <c r="K176" s="358"/>
      <c r="L176" s="365"/>
      <c r="M176" s="366"/>
    </row>
    <row r="177" spans="1:13" s="100" customFormat="1" ht="11.25" customHeight="1" x14ac:dyDescent="0.2">
      <c r="A177" s="98" t="s">
        <v>466</v>
      </c>
      <c r="B177" s="347" t="s">
        <v>1503</v>
      </c>
      <c r="C177" s="348"/>
      <c r="D177" s="349"/>
      <c r="E177" s="347" t="s">
        <v>1504</v>
      </c>
      <c r="F177" s="348"/>
      <c r="G177" s="348"/>
      <c r="H177" s="348"/>
      <c r="I177" s="348"/>
      <c r="J177" s="348"/>
      <c r="K177" s="347" t="s">
        <v>1505</v>
      </c>
      <c r="L177" s="348"/>
      <c r="M177" s="349"/>
    </row>
    <row r="178" spans="1:13" ht="11.25" customHeight="1" x14ac:dyDescent="0.15">
      <c r="A178" s="98" t="s">
        <v>713</v>
      </c>
      <c r="B178" s="350" t="s">
        <v>714</v>
      </c>
      <c r="C178" s="351"/>
      <c r="D178" s="351"/>
      <c r="E178" s="351"/>
      <c r="F178" s="351"/>
      <c r="G178" s="351"/>
      <c r="H178" s="351"/>
      <c r="I178" s="101" t="s">
        <v>715</v>
      </c>
      <c r="J178" s="350" t="s">
        <v>737</v>
      </c>
      <c r="K178" s="352"/>
      <c r="L178" s="352"/>
      <c r="M178" s="353"/>
    </row>
    <row r="179" spans="1:13" s="105" customFormat="1" ht="11.25" customHeight="1" x14ac:dyDescent="0.2">
      <c r="A179" s="102" t="s">
        <v>717</v>
      </c>
      <c r="B179" s="103" t="s">
        <v>961</v>
      </c>
      <c r="C179" s="103" t="s">
        <v>962</v>
      </c>
      <c r="D179" s="103" t="s">
        <v>963</v>
      </c>
      <c r="E179" s="104" t="s">
        <v>721</v>
      </c>
      <c r="F179" s="103" t="s">
        <v>1005</v>
      </c>
      <c r="G179" s="103"/>
      <c r="H179" s="103"/>
      <c r="I179" s="103"/>
      <c r="J179" s="103"/>
      <c r="K179" s="113"/>
      <c r="L179" s="103"/>
      <c r="M179" s="103"/>
    </row>
    <row r="180" spans="1:13" s="105" customFormat="1" ht="11.25" customHeight="1" x14ac:dyDescent="0.2">
      <c r="A180" s="106" t="s">
        <v>1506</v>
      </c>
      <c r="B180" s="107">
        <v>700</v>
      </c>
      <c r="C180" s="107">
        <v>85</v>
      </c>
      <c r="D180" s="107">
        <v>330</v>
      </c>
      <c r="E180" s="118">
        <v>9</v>
      </c>
      <c r="F180" s="107" t="s">
        <v>1507</v>
      </c>
      <c r="G180" s="110"/>
      <c r="H180" s="107"/>
      <c r="I180" s="107"/>
      <c r="J180" s="110"/>
      <c r="K180" s="113"/>
      <c r="L180" s="103"/>
      <c r="M180" s="103"/>
    </row>
    <row r="181" spans="1:13" s="105" customFormat="1" ht="11.25" customHeight="1" x14ac:dyDescent="0.2">
      <c r="A181" s="106" t="s">
        <v>1508</v>
      </c>
      <c r="B181" s="107">
        <v>220</v>
      </c>
      <c r="C181" s="107">
        <v>232</v>
      </c>
      <c r="D181" s="107">
        <v>64</v>
      </c>
      <c r="E181" s="118">
        <v>2</v>
      </c>
      <c r="F181" s="107" t="s">
        <v>1509</v>
      </c>
      <c r="G181" s="110"/>
      <c r="H181" s="107"/>
      <c r="I181" s="107"/>
      <c r="J181" s="110"/>
      <c r="K181" s="113"/>
      <c r="L181" s="103"/>
      <c r="M181" s="103"/>
    </row>
    <row r="182" spans="1:13" s="105" customFormat="1" ht="11.25" customHeight="1" x14ac:dyDescent="0.2">
      <c r="A182" s="106"/>
      <c r="B182" s="107"/>
      <c r="C182" s="107"/>
      <c r="D182" s="107"/>
      <c r="E182" s="112"/>
      <c r="F182" s="107"/>
      <c r="G182" s="110"/>
      <c r="H182" s="107"/>
      <c r="I182" s="107"/>
      <c r="J182" s="110"/>
      <c r="K182" s="113"/>
      <c r="L182" s="103"/>
      <c r="M182" s="103"/>
    </row>
    <row r="183" spans="1:13" s="105" customFormat="1" ht="11.25" hidden="1" customHeight="1" x14ac:dyDescent="0.2">
      <c r="A183" s="106"/>
      <c r="B183" s="107"/>
      <c r="C183" s="107"/>
      <c r="D183" s="112"/>
      <c r="E183" s="107"/>
      <c r="F183" s="107"/>
      <c r="G183" s="110"/>
      <c r="H183" s="107"/>
      <c r="I183" s="107"/>
      <c r="J183" s="110"/>
      <c r="K183" s="113"/>
      <c r="L183" s="103"/>
      <c r="M183" s="103"/>
    </row>
    <row r="184" spans="1:13" s="105" customFormat="1" ht="11.25" hidden="1" customHeight="1" x14ac:dyDescent="0.2">
      <c r="A184" s="106"/>
      <c r="B184" s="107"/>
      <c r="C184" s="107"/>
      <c r="D184" s="112"/>
      <c r="E184" s="107"/>
      <c r="F184" s="107"/>
      <c r="G184" s="110"/>
      <c r="H184" s="107"/>
      <c r="I184" s="107"/>
      <c r="J184" s="110"/>
      <c r="K184" s="113"/>
      <c r="L184" s="103"/>
      <c r="M184" s="103"/>
    </row>
    <row r="185" spans="1:13" s="105" customFormat="1" ht="11.25" hidden="1" customHeight="1" x14ac:dyDescent="0.2">
      <c r="A185" s="106"/>
      <c r="B185" s="107"/>
      <c r="C185" s="107"/>
      <c r="D185" s="112"/>
      <c r="E185" s="107"/>
      <c r="F185" s="107"/>
      <c r="G185" s="110"/>
      <c r="H185" s="107"/>
      <c r="I185" s="107"/>
      <c r="J185" s="110"/>
      <c r="K185" s="113"/>
      <c r="L185" s="103"/>
      <c r="M185" s="103"/>
    </row>
    <row r="186" spans="1:13" s="105" customFormat="1" ht="11.25" hidden="1" customHeight="1" x14ac:dyDescent="0.2">
      <c r="A186" s="106"/>
      <c r="B186" s="107"/>
      <c r="C186" s="107"/>
      <c r="D186" s="112"/>
      <c r="E186" s="107"/>
      <c r="F186" s="107"/>
      <c r="G186" s="110"/>
      <c r="H186" s="107"/>
      <c r="I186" s="107"/>
      <c r="J186" s="110"/>
      <c r="K186" s="113"/>
      <c r="L186" s="103"/>
      <c r="M186" s="103"/>
    </row>
    <row r="187" spans="1:13" s="105" customFormat="1" ht="11.25" hidden="1" customHeight="1" x14ac:dyDescent="0.2">
      <c r="A187" s="106"/>
      <c r="B187" s="107"/>
      <c r="C187" s="107"/>
      <c r="D187" s="112"/>
      <c r="E187" s="107"/>
      <c r="F187" s="107"/>
      <c r="G187" s="110"/>
      <c r="H187" s="107"/>
      <c r="I187" s="107"/>
      <c r="J187" s="110"/>
      <c r="K187" s="113"/>
      <c r="L187" s="103"/>
      <c r="M187" s="103"/>
    </row>
    <row r="188" spans="1:13" s="105" customFormat="1" ht="11.25" hidden="1" customHeight="1" x14ac:dyDescent="0.2">
      <c r="A188" s="106"/>
      <c r="B188" s="107"/>
      <c r="C188" s="107"/>
      <c r="D188" s="112"/>
      <c r="E188" s="107"/>
      <c r="F188" s="107"/>
      <c r="G188" s="110"/>
      <c r="H188" s="107"/>
      <c r="I188" s="107"/>
      <c r="J188" s="110"/>
      <c r="K188" s="113"/>
      <c r="L188" s="103"/>
      <c r="M188" s="103"/>
    </row>
    <row r="189" spans="1:13" s="105" customFormat="1" ht="11.25" hidden="1" customHeight="1" x14ac:dyDescent="0.2">
      <c r="A189" s="106"/>
      <c r="B189" s="107"/>
      <c r="C189" s="107"/>
      <c r="D189" s="112"/>
      <c r="E189" s="107"/>
      <c r="F189" s="107"/>
      <c r="G189" s="110"/>
      <c r="H189" s="107"/>
      <c r="I189" s="107"/>
      <c r="J189" s="110"/>
      <c r="K189" s="113"/>
      <c r="L189" s="103"/>
      <c r="M189" s="103"/>
    </row>
    <row r="190" spans="1:13" s="105" customFormat="1" ht="11.25" hidden="1" customHeight="1" x14ac:dyDescent="0.2">
      <c r="A190" s="106"/>
      <c r="B190" s="107"/>
      <c r="C190" s="107"/>
      <c r="D190" s="112"/>
      <c r="E190" s="107"/>
      <c r="F190" s="107"/>
      <c r="G190" s="110"/>
      <c r="H190" s="107"/>
      <c r="I190" s="107"/>
      <c r="J190" s="110"/>
      <c r="K190" s="113"/>
      <c r="L190" s="103"/>
      <c r="M190" s="103"/>
    </row>
    <row r="191" spans="1:13" ht="11.25" customHeight="1" x14ac:dyDescent="0.15">
      <c r="A191" s="102" t="s">
        <v>729</v>
      </c>
      <c r="B191" s="350" t="s">
        <v>1510</v>
      </c>
      <c r="C191" s="352"/>
      <c r="D191" s="352"/>
      <c r="E191" s="352"/>
      <c r="F191" s="352"/>
      <c r="G191" s="352"/>
      <c r="H191" s="352"/>
      <c r="I191" s="352"/>
      <c r="J191" s="352"/>
      <c r="K191" s="352"/>
      <c r="L191" s="352"/>
      <c r="M191" s="353"/>
    </row>
    <row r="192" spans="1:13" ht="11.25" customHeight="1" x14ac:dyDescent="0.15">
      <c r="A192" s="102" t="s">
        <v>730</v>
      </c>
      <c r="B192" s="350" t="s">
        <v>1511</v>
      </c>
      <c r="C192" s="352"/>
      <c r="D192" s="352"/>
      <c r="E192" s="352"/>
      <c r="F192" s="352"/>
      <c r="G192" s="352"/>
      <c r="H192" s="352"/>
      <c r="I192" s="352"/>
      <c r="J192" s="352"/>
      <c r="K192" s="352"/>
      <c r="L192" s="352"/>
      <c r="M192" s="353"/>
    </row>
    <row r="193" spans="1:13" ht="11.25" customHeight="1" x14ac:dyDescent="0.15">
      <c r="A193" s="102" t="s">
        <v>731</v>
      </c>
      <c r="B193" s="350" t="s">
        <v>1512</v>
      </c>
      <c r="C193" s="352"/>
      <c r="D193" s="352"/>
      <c r="E193" s="352"/>
      <c r="F193" s="352"/>
      <c r="G193" s="352"/>
      <c r="H193" s="352"/>
      <c r="I193" s="352"/>
      <c r="J193" s="352"/>
      <c r="K193" s="352"/>
      <c r="L193" s="352"/>
      <c r="M193" s="353"/>
    </row>
    <row r="196" spans="1:13" s="100" customFormat="1" ht="11.25" customHeight="1" x14ac:dyDescent="0.2">
      <c r="A196" s="98" t="s">
        <v>18</v>
      </c>
      <c r="B196" s="99" t="s">
        <v>708</v>
      </c>
      <c r="C196" s="357">
        <v>6010704001</v>
      </c>
      <c r="D196" s="358"/>
      <c r="E196" s="98" t="s">
        <v>709</v>
      </c>
      <c r="F196" s="359" t="s">
        <v>1513</v>
      </c>
      <c r="G196" s="360"/>
      <c r="H196" s="361"/>
      <c r="I196" s="98" t="s">
        <v>711</v>
      </c>
      <c r="J196" s="362"/>
      <c r="K196" s="363"/>
      <c r="L196" s="363"/>
      <c r="M196" s="364"/>
    </row>
    <row r="197" spans="1:13" s="100" customFormat="1" ht="11.25" customHeight="1" x14ac:dyDescent="0.2">
      <c r="A197" s="98" t="s">
        <v>712</v>
      </c>
      <c r="B197" s="99" t="s">
        <v>708</v>
      </c>
      <c r="C197" s="357">
        <v>6010704002</v>
      </c>
      <c r="D197" s="358"/>
      <c r="E197" s="359" t="s">
        <v>414</v>
      </c>
      <c r="F197" s="360"/>
      <c r="G197" s="360"/>
      <c r="H197" s="98" t="s">
        <v>712</v>
      </c>
      <c r="I197" s="99" t="s">
        <v>708</v>
      </c>
      <c r="J197" s="357">
        <v>6010704003</v>
      </c>
      <c r="K197" s="358"/>
      <c r="L197" s="365" t="s">
        <v>1514</v>
      </c>
      <c r="M197" s="366"/>
    </row>
    <row r="198" spans="1:13" s="100" customFormat="1" ht="11.25" customHeight="1" x14ac:dyDescent="0.2">
      <c r="A198" s="98" t="s">
        <v>466</v>
      </c>
      <c r="B198" s="347" t="s">
        <v>1515</v>
      </c>
      <c r="C198" s="348"/>
      <c r="D198" s="349"/>
      <c r="E198" s="347" t="s">
        <v>1516</v>
      </c>
      <c r="F198" s="348"/>
      <c r="G198" s="348"/>
      <c r="H198" s="348"/>
      <c r="I198" s="348"/>
      <c r="J198" s="348"/>
      <c r="K198" s="347" t="s">
        <v>1517</v>
      </c>
      <c r="L198" s="348"/>
      <c r="M198" s="349"/>
    </row>
    <row r="199" spans="1:13" ht="11.25" customHeight="1" x14ac:dyDescent="0.15">
      <c r="A199" s="98" t="s">
        <v>713</v>
      </c>
      <c r="B199" s="350" t="s">
        <v>714</v>
      </c>
      <c r="C199" s="351"/>
      <c r="D199" s="351"/>
      <c r="E199" s="351"/>
      <c r="F199" s="351"/>
      <c r="G199" s="351"/>
      <c r="H199" s="351"/>
      <c r="I199" s="101" t="s">
        <v>715</v>
      </c>
      <c r="J199" s="350" t="s">
        <v>737</v>
      </c>
      <c r="K199" s="352"/>
      <c r="L199" s="352"/>
      <c r="M199" s="353"/>
    </row>
    <row r="200" spans="1:13" s="105" customFormat="1" ht="11.25" customHeight="1" x14ac:dyDescent="0.2">
      <c r="A200" s="102" t="s">
        <v>717</v>
      </c>
      <c r="B200" s="103" t="s">
        <v>961</v>
      </c>
      <c r="C200" s="103" t="s">
        <v>962</v>
      </c>
      <c r="D200" s="103" t="s">
        <v>963</v>
      </c>
      <c r="E200" s="104" t="s">
        <v>721</v>
      </c>
      <c r="F200" s="103" t="s">
        <v>1005</v>
      </c>
      <c r="G200" s="103"/>
      <c r="H200" s="103"/>
      <c r="I200" s="103"/>
      <c r="J200" s="103"/>
      <c r="K200" s="113"/>
      <c r="L200" s="103"/>
      <c r="M200" s="103"/>
    </row>
    <row r="201" spans="1:13" s="105" customFormat="1" ht="11.25" customHeight="1" x14ac:dyDescent="0.2">
      <c r="A201" s="106" t="s">
        <v>1518</v>
      </c>
      <c r="B201" s="162">
        <v>480</v>
      </c>
      <c r="C201" s="162">
        <v>227</v>
      </c>
      <c r="D201" s="162">
        <v>488</v>
      </c>
      <c r="E201" s="160">
        <v>22</v>
      </c>
      <c r="F201" s="107" t="s">
        <v>1519</v>
      </c>
      <c r="G201" s="110"/>
      <c r="H201" s="107"/>
      <c r="I201" s="107"/>
      <c r="J201" s="110"/>
      <c r="K201" s="113"/>
      <c r="L201" s="103"/>
      <c r="M201" s="103"/>
    </row>
    <row r="202" spans="1:13" s="105" customFormat="1" ht="11.25" customHeight="1" x14ac:dyDescent="0.2">
      <c r="A202" s="106" t="s">
        <v>1520</v>
      </c>
      <c r="B202" s="296" t="s">
        <v>1521</v>
      </c>
      <c r="C202" s="162"/>
      <c r="D202" s="162">
        <v>40</v>
      </c>
      <c r="E202" s="160">
        <v>1.5</v>
      </c>
      <c r="F202" s="107" t="s">
        <v>1522</v>
      </c>
      <c r="G202" s="110"/>
      <c r="H202" s="107"/>
      <c r="I202" s="107"/>
      <c r="J202" s="110"/>
      <c r="K202" s="113"/>
      <c r="L202" s="103"/>
      <c r="M202" s="103"/>
    </row>
    <row r="203" spans="1:13" s="105" customFormat="1" ht="11.25" customHeight="1" x14ac:dyDescent="0.2">
      <c r="A203" s="106" t="s">
        <v>1523</v>
      </c>
      <c r="B203" s="296" t="s">
        <v>1524</v>
      </c>
      <c r="C203" s="162"/>
      <c r="D203" s="162">
        <v>300</v>
      </c>
      <c r="E203" s="160">
        <v>20</v>
      </c>
      <c r="F203" s="107" t="s">
        <v>1525</v>
      </c>
      <c r="G203" s="110"/>
      <c r="H203" s="107"/>
      <c r="I203" s="107"/>
      <c r="J203" s="110"/>
      <c r="K203" s="113"/>
      <c r="L203" s="103"/>
      <c r="M203" s="103"/>
    </row>
    <row r="204" spans="1:13" s="105" customFormat="1" ht="11.25" customHeight="1" x14ac:dyDescent="0.2">
      <c r="A204" s="106"/>
      <c r="B204" s="107"/>
      <c r="C204" s="107"/>
      <c r="D204" s="112"/>
      <c r="E204" s="107"/>
      <c r="F204" s="107"/>
      <c r="G204" s="110"/>
      <c r="H204" s="107"/>
      <c r="I204" s="107"/>
      <c r="J204" s="110"/>
      <c r="K204" s="113"/>
      <c r="L204" s="103"/>
      <c r="M204" s="103"/>
    </row>
    <row r="205" spans="1:13" s="105" customFormat="1" ht="11.25" hidden="1" customHeight="1" x14ac:dyDescent="0.2">
      <c r="A205" s="106"/>
      <c r="B205" s="107"/>
      <c r="C205" s="107"/>
      <c r="D205" s="112"/>
      <c r="E205" s="107"/>
      <c r="F205" s="107"/>
      <c r="G205" s="110"/>
      <c r="H205" s="107"/>
      <c r="I205" s="107"/>
      <c r="J205" s="110"/>
      <c r="K205" s="113"/>
      <c r="L205" s="103"/>
      <c r="M205" s="103"/>
    </row>
    <row r="206" spans="1:13" s="105" customFormat="1" ht="11.25" hidden="1" customHeight="1" x14ac:dyDescent="0.2">
      <c r="A206" s="106"/>
      <c r="B206" s="107"/>
      <c r="C206" s="107"/>
      <c r="D206" s="112"/>
      <c r="E206" s="107"/>
      <c r="F206" s="107"/>
      <c r="G206" s="110"/>
      <c r="H206" s="107"/>
      <c r="I206" s="107"/>
      <c r="J206" s="110"/>
      <c r="K206" s="113"/>
      <c r="L206" s="103"/>
      <c r="M206" s="103"/>
    </row>
    <row r="207" spans="1:13" s="105" customFormat="1" ht="11.25" hidden="1" customHeight="1" x14ac:dyDescent="0.2">
      <c r="A207" s="106"/>
      <c r="B207" s="107"/>
      <c r="C207" s="107"/>
      <c r="D207" s="112"/>
      <c r="E207" s="107"/>
      <c r="F207" s="107"/>
      <c r="G207" s="110"/>
      <c r="H207" s="107"/>
      <c r="I207" s="107"/>
      <c r="J207" s="110"/>
      <c r="K207" s="113"/>
      <c r="L207" s="103"/>
      <c r="M207" s="103"/>
    </row>
    <row r="208" spans="1:13" s="105" customFormat="1" ht="11.25" hidden="1" customHeight="1" x14ac:dyDescent="0.2">
      <c r="A208" s="106"/>
      <c r="B208" s="107"/>
      <c r="C208" s="107"/>
      <c r="D208" s="112"/>
      <c r="E208" s="107"/>
      <c r="F208" s="107"/>
      <c r="G208" s="110"/>
      <c r="H208" s="107"/>
      <c r="I208" s="107"/>
      <c r="J208" s="110"/>
      <c r="K208" s="113"/>
      <c r="L208" s="103"/>
      <c r="M208" s="103"/>
    </row>
    <row r="209" spans="1:13" s="105" customFormat="1" ht="11.25" hidden="1" customHeight="1" x14ac:dyDescent="0.2">
      <c r="A209" s="106"/>
      <c r="B209" s="107"/>
      <c r="C209" s="107"/>
      <c r="D209" s="112"/>
      <c r="E209" s="107"/>
      <c r="F209" s="107"/>
      <c r="G209" s="110"/>
      <c r="H209" s="107"/>
      <c r="I209" s="107"/>
      <c r="J209" s="110"/>
      <c r="K209" s="113"/>
      <c r="L209" s="103"/>
      <c r="M209" s="103"/>
    </row>
    <row r="210" spans="1:13" s="105" customFormat="1" ht="11.25" hidden="1" customHeight="1" x14ac:dyDescent="0.2">
      <c r="A210" s="106"/>
      <c r="B210" s="107"/>
      <c r="C210" s="107"/>
      <c r="D210" s="112"/>
      <c r="E210" s="107"/>
      <c r="F210" s="107"/>
      <c r="G210" s="110"/>
      <c r="H210" s="107"/>
      <c r="I210" s="107"/>
      <c r="J210" s="110"/>
      <c r="K210" s="113"/>
      <c r="L210" s="103"/>
      <c r="M210" s="103"/>
    </row>
    <row r="211" spans="1:13" s="105" customFormat="1" ht="11.25" hidden="1" customHeight="1" x14ac:dyDescent="0.2">
      <c r="A211" s="106"/>
      <c r="B211" s="107"/>
      <c r="C211" s="107"/>
      <c r="D211" s="112"/>
      <c r="E211" s="107"/>
      <c r="F211" s="107"/>
      <c r="G211" s="110"/>
      <c r="H211" s="107"/>
      <c r="I211" s="107"/>
      <c r="J211" s="110"/>
      <c r="K211" s="113"/>
      <c r="L211" s="103"/>
      <c r="M211" s="103"/>
    </row>
    <row r="212" spans="1:13" ht="11.25" customHeight="1" x14ac:dyDescent="0.15">
      <c r="A212" s="102" t="s">
        <v>729</v>
      </c>
      <c r="B212" s="350" t="s">
        <v>1526</v>
      </c>
      <c r="C212" s="352"/>
      <c r="D212" s="352"/>
      <c r="E212" s="352"/>
      <c r="F212" s="352"/>
      <c r="G212" s="352"/>
      <c r="H212" s="352"/>
      <c r="I212" s="352"/>
      <c r="J212" s="352"/>
      <c r="K212" s="352"/>
      <c r="L212" s="352"/>
      <c r="M212" s="353"/>
    </row>
    <row r="213" spans="1:13" ht="11.25" customHeight="1" x14ac:dyDescent="0.15">
      <c r="A213" s="102" t="s">
        <v>730</v>
      </c>
      <c r="B213" s="374" t="s">
        <v>1527</v>
      </c>
      <c r="C213" s="352"/>
      <c r="D213" s="352"/>
      <c r="E213" s="352"/>
      <c r="F213" s="352"/>
      <c r="G213" s="352"/>
      <c r="H213" s="352"/>
      <c r="I213" s="352"/>
      <c r="J213" s="352"/>
      <c r="K213" s="352"/>
      <c r="L213" s="352"/>
      <c r="M213" s="353"/>
    </row>
    <row r="214" spans="1:13" ht="11.25" customHeight="1" x14ac:dyDescent="0.15">
      <c r="A214" s="102" t="s">
        <v>731</v>
      </c>
      <c r="B214" s="350" t="s">
        <v>1528</v>
      </c>
      <c r="C214" s="352"/>
      <c r="D214" s="352"/>
      <c r="E214" s="352"/>
      <c r="F214" s="352"/>
      <c r="G214" s="352"/>
      <c r="H214" s="352"/>
      <c r="I214" s="352"/>
      <c r="J214" s="352"/>
      <c r="K214" s="352"/>
      <c r="L214" s="352"/>
      <c r="M214" s="353"/>
    </row>
    <row r="215" spans="1:13" ht="11.25" customHeight="1" x14ac:dyDescent="0.15">
      <c r="A215" s="102" t="s">
        <v>1529</v>
      </c>
      <c r="B215" s="350" t="s">
        <v>1530</v>
      </c>
      <c r="C215" s="352"/>
      <c r="D215" s="352"/>
      <c r="E215" s="352"/>
      <c r="F215" s="352"/>
      <c r="G215" s="352"/>
      <c r="H215" s="352"/>
      <c r="I215" s="352"/>
      <c r="J215" s="352"/>
      <c r="K215" s="352"/>
      <c r="L215" s="352"/>
      <c r="M215" s="353"/>
    </row>
    <row r="218" spans="1:13" s="100" customFormat="1" ht="11.25" customHeight="1" x14ac:dyDescent="0.2">
      <c r="A218" s="98" t="s">
        <v>18</v>
      </c>
      <c r="B218" s="99" t="s">
        <v>708</v>
      </c>
      <c r="C218" s="357">
        <v>6010802001</v>
      </c>
      <c r="D218" s="358"/>
      <c r="E218" s="98" t="s">
        <v>709</v>
      </c>
      <c r="F218" s="359" t="s">
        <v>1531</v>
      </c>
      <c r="G218" s="360"/>
      <c r="H218" s="361"/>
      <c r="I218" s="98" t="s">
        <v>711</v>
      </c>
      <c r="J218" s="362"/>
      <c r="K218" s="363"/>
      <c r="L218" s="363"/>
      <c r="M218" s="364"/>
    </row>
    <row r="219" spans="1:13" s="100" customFormat="1" ht="11.25" customHeight="1" x14ac:dyDescent="0.2">
      <c r="A219" s="98" t="s">
        <v>712</v>
      </c>
      <c r="B219" s="99" t="s">
        <v>708</v>
      </c>
      <c r="C219" s="357">
        <v>6010803001</v>
      </c>
      <c r="D219" s="358"/>
      <c r="E219" s="359" t="s">
        <v>173</v>
      </c>
      <c r="F219" s="360"/>
      <c r="G219" s="360"/>
      <c r="H219" s="98" t="s">
        <v>712</v>
      </c>
      <c r="I219" s="99" t="s">
        <v>708</v>
      </c>
      <c r="J219" s="357">
        <v>6010806001</v>
      </c>
      <c r="K219" s="358"/>
      <c r="L219" s="365" t="s">
        <v>1532</v>
      </c>
      <c r="M219" s="366"/>
    </row>
    <row r="220" spans="1:13" s="100" customFormat="1" ht="11.25" customHeight="1" x14ac:dyDescent="0.2">
      <c r="A220" s="98" t="s">
        <v>466</v>
      </c>
      <c r="B220" s="347" t="s">
        <v>151</v>
      </c>
      <c r="C220" s="348"/>
      <c r="D220" s="349"/>
      <c r="E220" s="370" t="s">
        <v>1784</v>
      </c>
      <c r="F220" s="348"/>
      <c r="G220" s="348"/>
      <c r="H220" s="348"/>
      <c r="I220" s="348"/>
      <c r="J220" s="348"/>
      <c r="K220" s="347" t="s">
        <v>1533</v>
      </c>
      <c r="L220" s="348"/>
      <c r="M220" s="349"/>
    </row>
    <row r="221" spans="1:13" ht="11.25" customHeight="1" x14ac:dyDescent="0.15">
      <c r="A221" s="98" t="s">
        <v>713</v>
      </c>
      <c r="B221" s="350" t="s">
        <v>714</v>
      </c>
      <c r="C221" s="351"/>
      <c r="D221" s="351"/>
      <c r="E221" s="351"/>
      <c r="F221" s="351"/>
      <c r="G221" s="351"/>
      <c r="H221" s="351"/>
      <c r="I221" s="101" t="s">
        <v>715</v>
      </c>
      <c r="J221" s="350" t="s">
        <v>737</v>
      </c>
      <c r="K221" s="352"/>
      <c r="L221" s="352"/>
      <c r="M221" s="353"/>
    </row>
    <row r="222" spans="1:13" s="105" customFormat="1" ht="11.25" customHeight="1" x14ac:dyDescent="0.2">
      <c r="A222" s="102" t="s">
        <v>717</v>
      </c>
      <c r="B222" s="103" t="s">
        <v>961</v>
      </c>
      <c r="C222" s="103" t="s">
        <v>962</v>
      </c>
      <c r="D222" s="103" t="s">
        <v>963</v>
      </c>
      <c r="E222" s="104" t="s">
        <v>721</v>
      </c>
      <c r="F222" s="103" t="s">
        <v>1005</v>
      </c>
      <c r="G222" s="103"/>
      <c r="H222" s="103"/>
      <c r="I222" s="103"/>
      <c r="J222" s="103"/>
      <c r="K222" s="113"/>
      <c r="L222" s="103"/>
      <c r="M222" s="103"/>
    </row>
    <row r="223" spans="1:13" s="105" customFormat="1" ht="11.25" customHeight="1" x14ac:dyDescent="0.2">
      <c r="A223" s="297" t="s">
        <v>1534</v>
      </c>
      <c r="B223" s="146">
        <v>420</v>
      </c>
      <c r="C223" s="146">
        <v>250</v>
      </c>
      <c r="D223" s="146">
        <v>88</v>
      </c>
      <c r="E223" s="298">
        <v>6.1</v>
      </c>
      <c r="F223" s="146" t="s">
        <v>1535</v>
      </c>
      <c r="G223" s="110"/>
      <c r="H223" s="107"/>
      <c r="I223" s="107"/>
      <c r="J223" s="110"/>
      <c r="K223" s="113"/>
      <c r="L223" s="103"/>
      <c r="M223" s="103"/>
    </row>
    <row r="224" spans="1:13" s="105" customFormat="1" ht="11.25" customHeight="1" x14ac:dyDescent="0.2">
      <c r="A224" s="106" t="s">
        <v>1536</v>
      </c>
      <c r="B224" s="162">
        <v>80</v>
      </c>
      <c r="C224" s="162">
        <v>189</v>
      </c>
      <c r="D224" s="162">
        <v>46</v>
      </c>
      <c r="E224" s="112">
        <f>0.52+0.21</f>
        <v>0.73</v>
      </c>
      <c r="F224" s="107" t="s">
        <v>1537</v>
      </c>
      <c r="G224" s="110"/>
      <c r="H224" s="107"/>
      <c r="I224" s="107"/>
      <c r="J224" s="110"/>
      <c r="K224" s="113"/>
      <c r="L224" s="103"/>
      <c r="M224" s="103"/>
    </row>
    <row r="225" spans="1:13" s="105" customFormat="1" ht="11.25" customHeight="1" x14ac:dyDescent="0.2">
      <c r="A225" s="106" t="s">
        <v>1538</v>
      </c>
      <c r="B225" s="162">
        <v>134</v>
      </c>
      <c r="C225" s="162">
        <v>215.5</v>
      </c>
      <c r="D225" s="162">
        <v>88.5</v>
      </c>
      <c r="E225" s="112">
        <f>0.59+0.07</f>
        <v>0.65999999999999992</v>
      </c>
      <c r="F225" s="107" t="s">
        <v>1539</v>
      </c>
      <c r="G225" s="110"/>
      <c r="H225" s="107"/>
      <c r="I225" s="107"/>
      <c r="J225" s="110"/>
      <c r="K225" s="113"/>
      <c r="L225" s="103"/>
      <c r="M225" s="103"/>
    </row>
    <row r="226" spans="1:13" s="105" customFormat="1" ht="11.25" customHeight="1" x14ac:dyDescent="0.2">
      <c r="A226" s="106" t="s">
        <v>1540</v>
      </c>
      <c r="B226" s="162">
        <v>174</v>
      </c>
      <c r="C226" s="162">
        <v>230</v>
      </c>
      <c r="D226" s="162">
        <v>75</v>
      </c>
      <c r="E226" s="112">
        <f>0.7+0.113</f>
        <v>0.81299999999999994</v>
      </c>
      <c r="F226" s="107" t="s">
        <v>1541</v>
      </c>
      <c r="G226" s="110"/>
      <c r="H226" s="107"/>
      <c r="I226" s="107"/>
      <c r="J226" s="110"/>
      <c r="K226" s="113"/>
      <c r="L226" s="103"/>
      <c r="M226" s="103"/>
    </row>
    <row r="227" spans="1:13" s="105" customFormat="1" ht="11.25" customHeight="1" x14ac:dyDescent="0.2">
      <c r="A227" s="106" t="s">
        <v>1542</v>
      </c>
      <c r="B227" s="299">
        <v>420</v>
      </c>
      <c r="C227" s="107">
        <v>176</v>
      </c>
      <c r="D227" s="107">
        <v>44</v>
      </c>
      <c r="E227" s="118">
        <v>2.2000000000000002</v>
      </c>
      <c r="F227" s="107" t="s">
        <v>1543</v>
      </c>
      <c r="G227" s="110"/>
      <c r="H227" s="107"/>
      <c r="I227" s="107"/>
      <c r="J227" s="110"/>
      <c r="K227" s="113"/>
      <c r="L227" s="103"/>
      <c r="M227" s="103"/>
    </row>
    <row r="228" spans="1:13" s="105" customFormat="1" ht="11.25" customHeight="1" x14ac:dyDescent="0.2">
      <c r="A228" s="106" t="s">
        <v>1544</v>
      </c>
      <c r="B228" s="299" t="s">
        <v>1545</v>
      </c>
      <c r="C228" s="107"/>
      <c r="D228" s="107">
        <v>17</v>
      </c>
      <c r="E228" s="112">
        <v>0.33500000000000002</v>
      </c>
      <c r="F228" s="107" t="s">
        <v>1546</v>
      </c>
      <c r="G228" s="110"/>
      <c r="H228" s="107"/>
      <c r="I228" s="107"/>
      <c r="J228" s="110"/>
      <c r="K228" s="113"/>
      <c r="L228" s="103"/>
      <c r="M228" s="103"/>
    </row>
    <row r="229" spans="1:13" s="105" customFormat="1" ht="11.25" customHeight="1" x14ac:dyDescent="0.2">
      <c r="A229" s="106" t="s">
        <v>1547</v>
      </c>
      <c r="B229" s="299" t="s">
        <v>1548</v>
      </c>
      <c r="C229" s="107"/>
      <c r="D229" s="107">
        <v>213</v>
      </c>
      <c r="E229" s="112">
        <v>0.17499999999999999</v>
      </c>
      <c r="F229" s="107" t="s">
        <v>1549</v>
      </c>
      <c r="G229" s="110"/>
      <c r="H229" s="107"/>
      <c r="I229" s="107"/>
      <c r="J229" s="110"/>
      <c r="K229" s="113"/>
      <c r="L229" s="103"/>
      <c r="M229" s="103"/>
    </row>
    <row r="230" spans="1:13" s="105" customFormat="1" ht="11.25" customHeight="1" x14ac:dyDescent="0.2">
      <c r="A230" s="106" t="s">
        <v>1550</v>
      </c>
      <c r="B230" s="299">
        <v>63</v>
      </c>
      <c r="C230" s="107">
        <v>23.5</v>
      </c>
      <c r="D230" s="107">
        <v>100</v>
      </c>
      <c r="E230" s="112">
        <v>0.1</v>
      </c>
      <c r="F230" s="107" t="s">
        <v>1551</v>
      </c>
      <c r="G230" s="110"/>
      <c r="H230" s="107"/>
      <c r="I230" s="107"/>
      <c r="J230" s="110"/>
      <c r="K230" s="113"/>
      <c r="L230" s="103"/>
      <c r="M230" s="103"/>
    </row>
    <row r="231" spans="1:13" s="105" customFormat="1" ht="11.25" customHeight="1" x14ac:dyDescent="0.2">
      <c r="A231" s="106"/>
      <c r="B231" s="107"/>
      <c r="C231" s="107"/>
      <c r="D231" s="112"/>
      <c r="E231" s="107"/>
      <c r="F231" s="107"/>
      <c r="G231" s="110"/>
      <c r="H231" s="107"/>
      <c r="I231" s="107"/>
      <c r="J231" s="110"/>
      <c r="K231" s="113"/>
      <c r="L231" s="103"/>
      <c r="M231" s="103"/>
    </row>
    <row r="232" spans="1:13" s="105" customFormat="1" ht="11.25" hidden="1" customHeight="1" x14ac:dyDescent="0.2">
      <c r="A232" s="106"/>
      <c r="B232" s="107"/>
      <c r="C232" s="107"/>
      <c r="D232" s="112"/>
      <c r="E232" s="107"/>
      <c r="F232" s="107"/>
      <c r="G232" s="110"/>
      <c r="H232" s="107"/>
      <c r="I232" s="107"/>
      <c r="J232" s="110"/>
      <c r="K232" s="113"/>
      <c r="L232" s="103"/>
      <c r="M232" s="103"/>
    </row>
    <row r="233" spans="1:13" s="105" customFormat="1" ht="11.25" hidden="1" customHeight="1" x14ac:dyDescent="0.2">
      <c r="A233" s="106"/>
      <c r="B233" s="107"/>
      <c r="C233" s="107"/>
      <c r="D233" s="112"/>
      <c r="E233" s="107"/>
      <c r="F233" s="107"/>
      <c r="G233" s="110"/>
      <c r="H233" s="107"/>
      <c r="I233" s="107"/>
      <c r="J233" s="110"/>
      <c r="K233" s="113"/>
      <c r="L233" s="103"/>
      <c r="M233" s="103"/>
    </row>
    <row r="234" spans="1:13" s="105" customFormat="1" ht="11.25" hidden="1" customHeight="1" x14ac:dyDescent="0.2">
      <c r="A234" s="106"/>
      <c r="B234" s="107"/>
      <c r="C234" s="107"/>
      <c r="D234" s="112"/>
      <c r="E234" s="107"/>
      <c r="F234" s="107"/>
      <c r="G234" s="110"/>
      <c r="H234" s="107"/>
      <c r="I234" s="107"/>
      <c r="J234" s="110"/>
      <c r="K234" s="113"/>
      <c r="L234" s="103"/>
      <c r="M234" s="103"/>
    </row>
    <row r="235" spans="1:13" s="105" customFormat="1" ht="11.25" hidden="1" customHeight="1" x14ac:dyDescent="0.2">
      <c r="A235" s="106"/>
      <c r="B235" s="107"/>
      <c r="C235" s="107"/>
      <c r="D235" s="112"/>
      <c r="E235" s="107"/>
      <c r="F235" s="107"/>
      <c r="G235" s="110"/>
      <c r="H235" s="107"/>
      <c r="I235" s="107"/>
      <c r="J235" s="110"/>
      <c r="K235" s="113"/>
      <c r="L235" s="103"/>
      <c r="M235" s="103"/>
    </row>
    <row r="236" spans="1:13" ht="11.25" customHeight="1" x14ac:dyDescent="0.15">
      <c r="A236" s="102" t="s">
        <v>729</v>
      </c>
      <c r="B236" s="350" t="s">
        <v>1552</v>
      </c>
      <c r="C236" s="352"/>
      <c r="D236" s="352"/>
      <c r="E236" s="352"/>
      <c r="F236" s="352"/>
      <c r="G236" s="352"/>
      <c r="H236" s="352"/>
      <c r="I236" s="352"/>
      <c r="J236" s="352"/>
      <c r="K236" s="352"/>
      <c r="L236" s="352"/>
      <c r="M236" s="353"/>
    </row>
    <row r="237" spans="1:13" ht="11.25" customHeight="1" x14ac:dyDescent="0.15">
      <c r="A237" s="102" t="s">
        <v>730</v>
      </c>
      <c r="B237" s="374" t="s">
        <v>1553</v>
      </c>
      <c r="C237" s="352"/>
      <c r="D237" s="352"/>
      <c r="E237" s="352"/>
      <c r="F237" s="352"/>
      <c r="G237" s="352"/>
      <c r="H237" s="352"/>
      <c r="I237" s="352"/>
      <c r="J237" s="352"/>
      <c r="K237" s="352"/>
      <c r="L237" s="352"/>
      <c r="M237" s="353"/>
    </row>
    <row r="238" spans="1:13" ht="11.25" customHeight="1" x14ac:dyDescent="0.15">
      <c r="A238" s="102" t="s">
        <v>731</v>
      </c>
      <c r="B238" s="350" t="s">
        <v>1554</v>
      </c>
      <c r="C238" s="352"/>
      <c r="D238" s="352"/>
      <c r="E238" s="352"/>
      <c r="F238" s="352"/>
      <c r="G238" s="352"/>
      <c r="H238" s="352"/>
      <c r="I238" s="352"/>
      <c r="J238" s="352"/>
      <c r="K238" s="352"/>
      <c r="L238" s="352"/>
      <c r="M238" s="353"/>
    </row>
    <row r="241" spans="1:13" s="100" customFormat="1" ht="11.25" customHeight="1" x14ac:dyDescent="0.2">
      <c r="A241" s="98" t="s">
        <v>18</v>
      </c>
      <c r="B241" s="99" t="s">
        <v>708</v>
      </c>
      <c r="C241" s="357">
        <v>6010804001</v>
      </c>
      <c r="D241" s="358"/>
      <c r="E241" s="98" t="s">
        <v>709</v>
      </c>
      <c r="F241" s="359" t="s">
        <v>1555</v>
      </c>
      <c r="G241" s="360"/>
      <c r="H241" s="361"/>
      <c r="I241" s="98" t="s">
        <v>711</v>
      </c>
      <c r="J241" s="362"/>
      <c r="K241" s="363"/>
      <c r="L241" s="363"/>
      <c r="M241" s="364"/>
    </row>
    <row r="242" spans="1:13" s="100" customFormat="1" ht="11.25" customHeight="1" x14ac:dyDescent="0.2">
      <c r="A242" s="98" t="s">
        <v>712</v>
      </c>
      <c r="B242" s="99" t="s">
        <v>708</v>
      </c>
      <c r="C242" s="357">
        <v>6010805001</v>
      </c>
      <c r="D242" s="358"/>
      <c r="E242" s="359" t="s">
        <v>175</v>
      </c>
      <c r="F242" s="360"/>
      <c r="G242" s="360"/>
      <c r="H242" s="98" t="s">
        <v>712</v>
      </c>
      <c r="I242" s="99"/>
      <c r="J242" s="357"/>
      <c r="K242" s="358"/>
      <c r="L242" s="365"/>
      <c r="M242" s="366"/>
    </row>
    <row r="243" spans="1:13" s="100" customFormat="1" ht="11.25" customHeight="1" x14ac:dyDescent="0.2">
      <c r="A243" s="98" t="s">
        <v>466</v>
      </c>
      <c r="B243" s="347" t="s">
        <v>151</v>
      </c>
      <c r="C243" s="348"/>
      <c r="D243" s="349"/>
      <c r="E243" s="370" t="s">
        <v>1787</v>
      </c>
      <c r="F243" s="348"/>
      <c r="G243" s="348"/>
      <c r="H243" s="348"/>
      <c r="I243" s="348"/>
      <c r="J243" s="348"/>
      <c r="K243" s="347"/>
      <c r="L243" s="348"/>
      <c r="M243" s="349"/>
    </row>
    <row r="244" spans="1:13" ht="11.25" customHeight="1" x14ac:dyDescent="0.15">
      <c r="A244" s="98" t="s">
        <v>713</v>
      </c>
      <c r="B244" s="350" t="s">
        <v>714</v>
      </c>
      <c r="C244" s="351"/>
      <c r="D244" s="351"/>
      <c r="E244" s="351"/>
      <c r="F244" s="351"/>
      <c r="G244" s="351"/>
      <c r="H244" s="351"/>
      <c r="I244" s="101" t="s">
        <v>715</v>
      </c>
      <c r="J244" s="350" t="s">
        <v>737</v>
      </c>
      <c r="K244" s="352"/>
      <c r="L244" s="352"/>
      <c r="M244" s="353"/>
    </row>
    <row r="245" spans="1:13" s="105" customFormat="1" ht="11.25" customHeight="1" x14ac:dyDescent="0.2">
      <c r="A245" s="102" t="s">
        <v>717</v>
      </c>
      <c r="B245" s="103" t="s">
        <v>961</v>
      </c>
      <c r="C245" s="103" t="s">
        <v>962</v>
      </c>
      <c r="D245" s="103" t="s">
        <v>963</v>
      </c>
      <c r="E245" s="104" t="s">
        <v>721</v>
      </c>
      <c r="F245" s="103" t="s">
        <v>1005</v>
      </c>
      <c r="G245" s="103"/>
      <c r="H245" s="103"/>
      <c r="I245" s="103"/>
      <c r="J245" s="103"/>
      <c r="K245" s="113"/>
      <c r="L245" s="103"/>
      <c r="M245" s="103"/>
    </row>
    <row r="246" spans="1:13" s="105" customFormat="1" ht="11.25" customHeight="1" x14ac:dyDescent="0.2">
      <c r="A246" s="297" t="s">
        <v>1556</v>
      </c>
      <c r="B246" s="146">
        <v>498</v>
      </c>
      <c r="C246" s="146">
        <v>538</v>
      </c>
      <c r="D246" s="146">
        <v>212</v>
      </c>
      <c r="E246" s="298">
        <v>27</v>
      </c>
      <c r="F246" s="146" t="s">
        <v>1557</v>
      </c>
      <c r="G246" s="110"/>
      <c r="H246" s="107"/>
      <c r="I246" s="107"/>
      <c r="J246" s="110"/>
      <c r="K246" s="113"/>
      <c r="L246" s="103"/>
      <c r="M246" s="103"/>
    </row>
    <row r="247" spans="1:13" s="105" customFormat="1" ht="11.25" customHeight="1" x14ac:dyDescent="0.2">
      <c r="A247" s="297" t="s">
        <v>1558</v>
      </c>
      <c r="B247" s="162">
        <v>1971</v>
      </c>
      <c r="C247" s="162">
        <v>1196</v>
      </c>
      <c r="D247" s="162">
        <v>40</v>
      </c>
      <c r="E247" s="118">
        <v>10.5</v>
      </c>
      <c r="F247" s="107" t="s">
        <v>1559</v>
      </c>
      <c r="G247" s="110"/>
      <c r="H247" s="107"/>
      <c r="I247" s="107"/>
      <c r="J247" s="110"/>
      <c r="K247" s="113"/>
      <c r="L247" s="103"/>
      <c r="M247" s="103"/>
    </row>
    <row r="248" spans="1:13" s="105" customFormat="1" ht="11.25" customHeight="1" x14ac:dyDescent="0.2">
      <c r="A248" s="106" t="s">
        <v>1560</v>
      </c>
      <c r="B248" s="296">
        <v>2414</v>
      </c>
      <c r="C248" s="162">
        <v>1445</v>
      </c>
      <c r="D248" s="162">
        <v>40</v>
      </c>
      <c r="E248" s="112">
        <v>13</v>
      </c>
      <c r="F248" s="107" t="s">
        <v>1561</v>
      </c>
      <c r="G248" s="110"/>
      <c r="H248" s="107"/>
      <c r="I248" s="107"/>
      <c r="J248" s="110"/>
      <c r="K248" s="113"/>
      <c r="L248" s="103"/>
      <c r="M248" s="103"/>
    </row>
    <row r="249" spans="1:13" s="105" customFormat="1" ht="11.25" customHeight="1" x14ac:dyDescent="0.2">
      <c r="A249" s="106" t="s">
        <v>1562</v>
      </c>
      <c r="B249" s="162">
        <v>2856</v>
      </c>
      <c r="C249" s="162">
        <v>1694</v>
      </c>
      <c r="D249" s="162">
        <v>40</v>
      </c>
      <c r="E249" s="112">
        <v>18.399999999999999</v>
      </c>
      <c r="F249" s="107" t="s">
        <v>1563</v>
      </c>
      <c r="G249" s="110"/>
      <c r="H249" s="107"/>
      <c r="I249" s="107"/>
      <c r="J249" s="110"/>
      <c r="K249" s="113"/>
      <c r="L249" s="103"/>
      <c r="M249" s="103"/>
    </row>
    <row r="250" spans="1:13" s="105" customFormat="1" ht="11.25" customHeight="1" x14ac:dyDescent="0.2">
      <c r="A250" s="106"/>
      <c r="B250" s="296"/>
      <c r="C250" s="162"/>
      <c r="D250" s="162"/>
      <c r="E250" s="112"/>
      <c r="F250" s="107"/>
      <c r="G250" s="110"/>
      <c r="H250" s="107"/>
      <c r="I250" s="107"/>
      <c r="J250" s="110"/>
      <c r="K250" s="113"/>
      <c r="L250" s="103"/>
      <c r="M250" s="103"/>
    </row>
    <row r="251" spans="1:13" s="105" customFormat="1" ht="11.25" hidden="1" customHeight="1" x14ac:dyDescent="0.2">
      <c r="A251" s="106"/>
      <c r="B251" s="162"/>
      <c r="C251" s="162"/>
      <c r="D251" s="162"/>
      <c r="E251" s="112"/>
      <c r="F251" s="107"/>
      <c r="G251" s="110"/>
      <c r="H251" s="107"/>
      <c r="I251" s="107"/>
      <c r="J251" s="110"/>
      <c r="K251" s="113"/>
      <c r="L251" s="103"/>
      <c r="M251" s="103"/>
    </row>
    <row r="252" spans="1:13" s="105" customFormat="1" ht="11.25" hidden="1" customHeight="1" x14ac:dyDescent="0.2">
      <c r="A252" s="106"/>
      <c r="B252" s="296"/>
      <c r="C252" s="162"/>
      <c r="D252" s="162"/>
      <c r="E252" s="112"/>
      <c r="F252" s="107"/>
      <c r="G252" s="110"/>
      <c r="H252" s="107"/>
      <c r="I252" s="107"/>
      <c r="J252" s="110"/>
      <c r="K252" s="113"/>
      <c r="L252" s="103"/>
      <c r="M252" s="103"/>
    </row>
    <row r="253" spans="1:13" s="105" customFormat="1" ht="11.25" hidden="1" customHeight="1" x14ac:dyDescent="0.2">
      <c r="A253" s="106"/>
      <c r="B253" s="299"/>
      <c r="C253" s="107"/>
      <c r="D253" s="107"/>
      <c r="E253" s="118"/>
      <c r="F253" s="107"/>
      <c r="G253" s="110"/>
      <c r="H253" s="107"/>
      <c r="I253" s="107"/>
      <c r="J253" s="110"/>
      <c r="K253" s="113"/>
      <c r="L253" s="103"/>
      <c r="M253" s="103"/>
    </row>
    <row r="254" spans="1:13" s="105" customFormat="1" ht="11.25" hidden="1" customHeight="1" x14ac:dyDescent="0.2">
      <c r="A254" s="106"/>
      <c r="B254" s="299"/>
      <c r="C254" s="107"/>
      <c r="D254" s="107"/>
      <c r="E254" s="112"/>
      <c r="F254" s="107"/>
      <c r="G254" s="110"/>
      <c r="H254" s="107"/>
      <c r="I254" s="107"/>
      <c r="J254" s="110"/>
      <c r="K254" s="113"/>
      <c r="L254" s="103"/>
      <c r="M254" s="103"/>
    </row>
    <row r="255" spans="1:13" s="105" customFormat="1" ht="11.25" hidden="1" customHeight="1" x14ac:dyDescent="0.2">
      <c r="A255" s="106"/>
      <c r="B255" s="299"/>
      <c r="C255" s="107"/>
      <c r="D255" s="107"/>
      <c r="E255" s="112"/>
      <c r="F255" s="107"/>
      <c r="G255" s="110"/>
      <c r="H255" s="107"/>
      <c r="I255" s="107"/>
      <c r="J255" s="110"/>
      <c r="K255" s="113"/>
      <c r="L255" s="103"/>
      <c r="M255" s="103"/>
    </row>
    <row r="256" spans="1:13" s="105" customFormat="1" ht="11.25" hidden="1" customHeight="1" x14ac:dyDescent="0.2">
      <c r="A256" s="106"/>
      <c r="B256" s="299"/>
      <c r="C256" s="107"/>
      <c r="D256" s="107"/>
      <c r="E256" s="112"/>
      <c r="F256" s="107"/>
      <c r="G256" s="110"/>
      <c r="H256" s="107"/>
      <c r="I256" s="107"/>
      <c r="J256" s="110"/>
      <c r="K256" s="113"/>
      <c r="L256" s="103"/>
      <c r="M256" s="103"/>
    </row>
    <row r="257" spans="1:13" s="105" customFormat="1" ht="11.25" hidden="1" customHeight="1" x14ac:dyDescent="0.2">
      <c r="A257" s="106"/>
      <c r="B257" s="107"/>
      <c r="C257" s="107"/>
      <c r="D257" s="112"/>
      <c r="E257" s="107"/>
      <c r="F257" s="107"/>
      <c r="G257" s="110"/>
      <c r="H257" s="107"/>
      <c r="I257" s="107"/>
      <c r="J257" s="110"/>
      <c r="K257" s="113"/>
      <c r="L257" s="103"/>
      <c r="M257" s="103"/>
    </row>
    <row r="258" spans="1:13" s="105" customFormat="1" ht="11.25" hidden="1" customHeight="1" x14ac:dyDescent="0.2">
      <c r="A258" s="106"/>
      <c r="B258" s="107"/>
      <c r="C258" s="107"/>
      <c r="D258" s="112"/>
      <c r="E258" s="107"/>
      <c r="F258" s="107"/>
      <c r="G258" s="110"/>
      <c r="H258" s="107"/>
      <c r="I258" s="107"/>
      <c r="J258" s="110"/>
      <c r="K258" s="113"/>
      <c r="L258" s="103"/>
      <c r="M258" s="103"/>
    </row>
    <row r="259" spans="1:13" s="105" customFormat="1" ht="11.25" hidden="1" customHeight="1" x14ac:dyDescent="0.2">
      <c r="A259" s="106"/>
      <c r="B259" s="107"/>
      <c r="C259" s="107"/>
      <c r="D259" s="112"/>
      <c r="E259" s="107"/>
      <c r="F259" s="107"/>
      <c r="G259" s="110"/>
      <c r="H259" s="107"/>
      <c r="I259" s="107"/>
      <c r="J259" s="110"/>
      <c r="K259" s="113"/>
      <c r="L259" s="103"/>
      <c r="M259" s="103"/>
    </row>
    <row r="260" spans="1:13" s="105" customFormat="1" ht="11.25" hidden="1" customHeight="1" x14ac:dyDescent="0.2">
      <c r="A260" s="106"/>
      <c r="B260" s="107"/>
      <c r="C260" s="107"/>
      <c r="D260" s="112"/>
      <c r="E260" s="107"/>
      <c r="F260" s="107"/>
      <c r="G260" s="110"/>
      <c r="H260" s="107"/>
      <c r="I260" s="107"/>
      <c r="J260" s="110"/>
      <c r="K260" s="113"/>
      <c r="L260" s="103"/>
      <c r="M260" s="103"/>
    </row>
    <row r="261" spans="1:13" s="105" customFormat="1" ht="11.25" hidden="1" customHeight="1" x14ac:dyDescent="0.2">
      <c r="A261" s="106"/>
      <c r="B261" s="107"/>
      <c r="C261" s="107"/>
      <c r="D261" s="112"/>
      <c r="E261" s="107"/>
      <c r="F261" s="107"/>
      <c r="G261" s="110"/>
      <c r="H261" s="107"/>
      <c r="I261" s="107"/>
      <c r="J261" s="110"/>
      <c r="K261" s="113"/>
      <c r="L261" s="103"/>
      <c r="M261" s="103"/>
    </row>
    <row r="262" spans="1:13" ht="11.25" customHeight="1" x14ac:dyDescent="0.15">
      <c r="A262" s="102" t="s">
        <v>729</v>
      </c>
      <c r="B262" s="350" t="s">
        <v>1564</v>
      </c>
      <c r="C262" s="352"/>
      <c r="D262" s="352"/>
      <c r="E262" s="352"/>
      <c r="F262" s="352"/>
      <c r="G262" s="352"/>
      <c r="H262" s="352"/>
      <c r="I262" s="352"/>
      <c r="J262" s="352"/>
      <c r="K262" s="352"/>
      <c r="L262" s="352"/>
      <c r="M262" s="353"/>
    </row>
    <row r="263" spans="1:13" ht="11.25" customHeight="1" x14ac:dyDescent="0.15">
      <c r="A263" s="102" t="s">
        <v>730</v>
      </c>
      <c r="B263" s="374" t="s">
        <v>1565</v>
      </c>
      <c r="C263" s="352"/>
      <c r="D263" s="352"/>
      <c r="E263" s="352"/>
      <c r="F263" s="352"/>
      <c r="G263" s="352"/>
      <c r="H263" s="352"/>
      <c r="I263" s="352"/>
      <c r="J263" s="352"/>
      <c r="K263" s="352"/>
      <c r="L263" s="352"/>
      <c r="M263" s="353"/>
    </row>
    <row r="264" spans="1:13" ht="11.25" customHeight="1" x14ac:dyDescent="0.15">
      <c r="A264" s="102" t="s">
        <v>731</v>
      </c>
      <c r="B264" s="350" t="s">
        <v>1566</v>
      </c>
      <c r="C264" s="352"/>
      <c r="D264" s="352"/>
      <c r="E264" s="352"/>
      <c r="F264" s="352"/>
      <c r="G264" s="352"/>
      <c r="H264" s="352"/>
      <c r="I264" s="352"/>
      <c r="J264" s="352"/>
      <c r="K264" s="352"/>
      <c r="L264" s="352"/>
      <c r="M264" s="353"/>
    </row>
    <row r="267" spans="1:13" s="100" customFormat="1" ht="11.25" customHeight="1" x14ac:dyDescent="0.2">
      <c r="A267" s="98" t="s">
        <v>18</v>
      </c>
      <c r="B267" s="99" t="s">
        <v>708</v>
      </c>
      <c r="C267" s="357">
        <v>6010806002</v>
      </c>
      <c r="D267" s="358"/>
      <c r="E267" s="98" t="s">
        <v>709</v>
      </c>
      <c r="F267" s="359" t="s">
        <v>1567</v>
      </c>
      <c r="G267" s="360"/>
      <c r="H267" s="361"/>
      <c r="I267" s="98" t="s">
        <v>711</v>
      </c>
      <c r="J267" s="362"/>
      <c r="K267" s="363"/>
      <c r="L267" s="363"/>
      <c r="M267" s="364"/>
    </row>
    <row r="268" spans="1:13" s="100" customFormat="1" ht="11.25" customHeight="1" x14ac:dyDescent="0.2">
      <c r="A268" s="98" t="s">
        <v>712</v>
      </c>
      <c r="B268" s="99"/>
      <c r="C268" s="357"/>
      <c r="D268" s="358"/>
      <c r="E268" s="359"/>
      <c r="F268" s="360"/>
      <c r="G268" s="360"/>
      <c r="H268" s="98" t="s">
        <v>712</v>
      </c>
      <c r="I268" s="99"/>
      <c r="J268" s="357"/>
      <c r="K268" s="358"/>
      <c r="L268" s="365"/>
      <c r="M268" s="366"/>
    </row>
    <row r="269" spans="1:13" s="100" customFormat="1" ht="11.25" customHeight="1" x14ac:dyDescent="0.2">
      <c r="A269" s="98" t="s">
        <v>466</v>
      </c>
      <c r="B269" s="347" t="s">
        <v>151</v>
      </c>
      <c r="C269" s="348"/>
      <c r="D269" s="349"/>
      <c r="E269" s="370" t="s">
        <v>1786</v>
      </c>
      <c r="F269" s="348"/>
      <c r="G269" s="348"/>
      <c r="H269" s="348"/>
      <c r="I269" s="348"/>
      <c r="J269" s="348"/>
      <c r="K269" s="347"/>
      <c r="L269" s="348"/>
      <c r="M269" s="349"/>
    </row>
    <row r="270" spans="1:13" ht="11.25" customHeight="1" x14ac:dyDescent="0.15">
      <c r="A270" s="98" t="s">
        <v>713</v>
      </c>
      <c r="B270" s="350" t="s">
        <v>714</v>
      </c>
      <c r="C270" s="351"/>
      <c r="D270" s="351"/>
      <c r="E270" s="351"/>
      <c r="F270" s="351"/>
      <c r="G270" s="351"/>
      <c r="H270" s="351"/>
      <c r="I270" s="101" t="s">
        <v>715</v>
      </c>
      <c r="J270" s="350" t="s">
        <v>737</v>
      </c>
      <c r="K270" s="352"/>
      <c r="L270" s="352"/>
      <c r="M270" s="353"/>
    </row>
    <row r="271" spans="1:13" s="105" customFormat="1" ht="11.25" customHeight="1" x14ac:dyDescent="0.2">
      <c r="A271" s="102" t="s">
        <v>717</v>
      </c>
      <c r="B271" s="103" t="s">
        <v>961</v>
      </c>
      <c r="C271" s="103" t="s">
        <v>962</v>
      </c>
      <c r="D271" s="103" t="s">
        <v>963</v>
      </c>
      <c r="E271" s="104" t="s">
        <v>721</v>
      </c>
      <c r="F271" s="103" t="s">
        <v>1005</v>
      </c>
      <c r="G271" s="103"/>
      <c r="H271" s="103"/>
      <c r="I271" s="103"/>
      <c r="J271" s="103"/>
      <c r="K271" s="113"/>
      <c r="L271" s="103"/>
      <c r="M271" s="103"/>
    </row>
    <row r="272" spans="1:13" s="105" customFormat="1" ht="11.25" customHeight="1" x14ac:dyDescent="0.2">
      <c r="A272" s="297" t="s">
        <v>1568</v>
      </c>
      <c r="B272" s="146">
        <v>430</v>
      </c>
      <c r="C272" s="146">
        <v>239</v>
      </c>
      <c r="D272" s="146">
        <v>66</v>
      </c>
      <c r="E272" s="298">
        <v>4.3</v>
      </c>
      <c r="F272" s="146" t="s">
        <v>1569</v>
      </c>
      <c r="G272" s="110"/>
      <c r="H272" s="107"/>
      <c r="I272" s="107"/>
      <c r="J272" s="110"/>
      <c r="K272" s="113"/>
      <c r="L272" s="103"/>
      <c r="M272" s="103"/>
    </row>
    <row r="273" spans="1:13" s="105" customFormat="1" ht="11.25" customHeight="1" x14ac:dyDescent="0.2">
      <c r="A273" s="106"/>
      <c r="B273" s="162"/>
      <c r="C273" s="162"/>
      <c r="D273" s="162"/>
      <c r="E273" s="118"/>
      <c r="F273" s="107"/>
      <c r="G273" s="110"/>
      <c r="H273" s="107"/>
      <c r="I273" s="107"/>
      <c r="J273" s="110"/>
      <c r="K273" s="113"/>
      <c r="L273" s="103"/>
      <c r="M273" s="103"/>
    </row>
    <row r="274" spans="1:13" s="105" customFormat="1" ht="11.25" hidden="1" customHeight="1" x14ac:dyDescent="0.2">
      <c r="A274" s="106"/>
      <c r="B274" s="296"/>
      <c r="C274" s="162"/>
      <c r="D274" s="162"/>
      <c r="E274" s="112"/>
      <c r="F274" s="107"/>
      <c r="G274" s="110"/>
      <c r="H274" s="107"/>
      <c r="I274" s="107"/>
      <c r="J274" s="110"/>
      <c r="K274" s="113"/>
      <c r="L274" s="103"/>
      <c r="M274" s="103"/>
    </row>
    <row r="275" spans="1:13" s="105" customFormat="1" ht="11.25" hidden="1" customHeight="1" x14ac:dyDescent="0.2">
      <c r="A275" s="106"/>
      <c r="B275" s="162"/>
      <c r="C275" s="162"/>
      <c r="D275" s="162"/>
      <c r="E275" s="112"/>
      <c r="F275" s="107"/>
      <c r="G275" s="110"/>
      <c r="H275" s="107"/>
      <c r="I275" s="107"/>
      <c r="J275" s="110"/>
      <c r="K275" s="113"/>
      <c r="L275" s="103"/>
      <c r="M275" s="103"/>
    </row>
    <row r="276" spans="1:13" s="105" customFormat="1" ht="11.25" hidden="1" customHeight="1" x14ac:dyDescent="0.2">
      <c r="A276" s="106"/>
      <c r="B276" s="296"/>
      <c r="C276" s="162"/>
      <c r="D276" s="162"/>
      <c r="E276" s="112"/>
      <c r="F276" s="107"/>
      <c r="G276" s="110"/>
      <c r="H276" s="107"/>
      <c r="I276" s="107"/>
      <c r="J276" s="110"/>
      <c r="K276" s="113"/>
      <c r="L276" s="103"/>
      <c r="M276" s="103"/>
    </row>
    <row r="277" spans="1:13" s="105" customFormat="1" ht="11.25" hidden="1" customHeight="1" x14ac:dyDescent="0.2">
      <c r="A277" s="106"/>
      <c r="B277" s="162"/>
      <c r="C277" s="162"/>
      <c r="D277" s="162"/>
      <c r="E277" s="112"/>
      <c r="F277" s="107"/>
      <c r="G277" s="110"/>
      <c r="H277" s="107"/>
      <c r="I277" s="107"/>
      <c r="J277" s="110"/>
      <c r="K277" s="113"/>
      <c r="L277" s="103"/>
      <c r="M277" s="103"/>
    </row>
    <row r="278" spans="1:13" s="105" customFormat="1" ht="11.25" hidden="1" customHeight="1" x14ac:dyDescent="0.2">
      <c r="A278" s="106"/>
      <c r="B278" s="296"/>
      <c r="C278" s="162"/>
      <c r="D278" s="162"/>
      <c r="E278" s="112"/>
      <c r="F278" s="107"/>
      <c r="G278" s="110"/>
      <c r="H278" s="107"/>
      <c r="I278" s="107"/>
      <c r="J278" s="110"/>
      <c r="K278" s="113"/>
      <c r="L278" s="103"/>
      <c r="M278" s="103"/>
    </row>
    <row r="279" spans="1:13" s="105" customFormat="1" ht="11.25" hidden="1" customHeight="1" x14ac:dyDescent="0.2">
      <c r="A279" s="106"/>
      <c r="B279" s="299"/>
      <c r="C279" s="107"/>
      <c r="D279" s="107"/>
      <c r="E279" s="118"/>
      <c r="F279" s="107"/>
      <c r="G279" s="110"/>
      <c r="H279" s="107"/>
      <c r="I279" s="107"/>
      <c r="J279" s="110"/>
      <c r="K279" s="113"/>
      <c r="L279" s="103"/>
      <c r="M279" s="103"/>
    </row>
    <row r="280" spans="1:13" s="105" customFormat="1" ht="11.25" hidden="1" customHeight="1" x14ac:dyDescent="0.2">
      <c r="A280" s="106"/>
      <c r="B280" s="299"/>
      <c r="C280" s="107"/>
      <c r="D280" s="107"/>
      <c r="E280" s="112"/>
      <c r="F280" s="107"/>
      <c r="G280" s="110"/>
      <c r="H280" s="107"/>
      <c r="I280" s="107"/>
      <c r="J280" s="110"/>
      <c r="K280" s="113"/>
      <c r="L280" s="103"/>
      <c r="M280" s="103"/>
    </row>
    <row r="281" spans="1:13" s="105" customFormat="1" ht="11.25" hidden="1" customHeight="1" x14ac:dyDescent="0.2">
      <c r="A281" s="106"/>
      <c r="B281" s="299"/>
      <c r="C281" s="107"/>
      <c r="D281" s="107"/>
      <c r="E281" s="112"/>
      <c r="F281" s="107"/>
      <c r="G281" s="110"/>
      <c r="H281" s="107"/>
      <c r="I281" s="107"/>
      <c r="J281" s="110"/>
      <c r="K281" s="113"/>
      <c r="L281" s="103"/>
      <c r="M281" s="103"/>
    </row>
    <row r="282" spans="1:13" s="105" customFormat="1" ht="11.25" hidden="1" customHeight="1" x14ac:dyDescent="0.2">
      <c r="A282" s="106"/>
      <c r="B282" s="299"/>
      <c r="C282" s="107"/>
      <c r="D282" s="107"/>
      <c r="E282" s="112"/>
      <c r="F282" s="107"/>
      <c r="G282" s="110"/>
      <c r="H282" s="107"/>
      <c r="I282" s="107"/>
      <c r="J282" s="110"/>
      <c r="K282" s="113"/>
      <c r="L282" s="103"/>
      <c r="M282" s="103"/>
    </row>
    <row r="283" spans="1:13" s="105" customFormat="1" ht="11.25" hidden="1" customHeight="1" x14ac:dyDescent="0.2">
      <c r="A283" s="106"/>
      <c r="B283" s="107"/>
      <c r="C283" s="107"/>
      <c r="D283" s="112"/>
      <c r="E283" s="107"/>
      <c r="F283" s="107"/>
      <c r="G283" s="110"/>
      <c r="H283" s="107"/>
      <c r="I283" s="107"/>
      <c r="J283" s="110"/>
      <c r="K283" s="113"/>
      <c r="L283" s="103"/>
      <c r="M283" s="103"/>
    </row>
    <row r="284" spans="1:13" s="105" customFormat="1" ht="11.25" hidden="1" customHeight="1" x14ac:dyDescent="0.2">
      <c r="A284" s="106"/>
      <c r="B284" s="107"/>
      <c r="C284" s="107"/>
      <c r="D284" s="112"/>
      <c r="E284" s="107"/>
      <c r="F284" s="107"/>
      <c r="G284" s="110"/>
      <c r="H284" s="107"/>
      <c r="I284" s="107"/>
      <c r="J284" s="110"/>
      <c r="K284" s="113"/>
      <c r="L284" s="103"/>
      <c r="M284" s="103"/>
    </row>
    <row r="285" spans="1:13" s="105" customFormat="1" ht="11.25" hidden="1" customHeight="1" x14ac:dyDescent="0.2">
      <c r="A285" s="106"/>
      <c r="B285" s="107"/>
      <c r="C285" s="107"/>
      <c r="D285" s="112"/>
      <c r="E285" s="107"/>
      <c r="F285" s="107"/>
      <c r="G285" s="110"/>
      <c r="H285" s="107"/>
      <c r="I285" s="107"/>
      <c r="J285" s="110"/>
      <c r="K285" s="113"/>
      <c r="L285" s="103"/>
      <c r="M285" s="103"/>
    </row>
    <row r="286" spans="1:13" s="105" customFormat="1" ht="11.25" hidden="1" customHeight="1" x14ac:dyDescent="0.2">
      <c r="A286" s="106"/>
      <c r="B286" s="107"/>
      <c r="C286" s="107"/>
      <c r="D286" s="112"/>
      <c r="E286" s="107"/>
      <c r="F286" s="107"/>
      <c r="G286" s="110"/>
      <c r="H286" s="107"/>
      <c r="I286" s="107"/>
      <c r="J286" s="110"/>
      <c r="K286" s="113"/>
      <c r="L286" s="103"/>
      <c r="M286" s="103"/>
    </row>
    <row r="287" spans="1:13" s="105" customFormat="1" ht="11.25" hidden="1" customHeight="1" x14ac:dyDescent="0.2">
      <c r="A287" s="106"/>
      <c r="B287" s="107"/>
      <c r="C287" s="107"/>
      <c r="D287" s="112"/>
      <c r="E287" s="107"/>
      <c r="F287" s="107"/>
      <c r="G287" s="110"/>
      <c r="H287" s="107"/>
      <c r="I287" s="107"/>
      <c r="J287" s="110"/>
      <c r="K287" s="113"/>
      <c r="L287" s="103"/>
      <c r="M287" s="103"/>
    </row>
    <row r="288" spans="1:13" ht="11.25" customHeight="1" x14ac:dyDescent="0.15">
      <c r="A288" s="102" t="s">
        <v>729</v>
      </c>
      <c r="B288" s="350" t="s">
        <v>1570</v>
      </c>
      <c r="C288" s="352"/>
      <c r="D288" s="352"/>
      <c r="E288" s="352"/>
      <c r="F288" s="352"/>
      <c r="G288" s="352"/>
      <c r="H288" s="352"/>
      <c r="I288" s="352"/>
      <c r="J288" s="352"/>
      <c r="K288" s="352"/>
      <c r="L288" s="352"/>
      <c r="M288" s="353"/>
    </row>
    <row r="289" spans="1:13" ht="11.25" customHeight="1" x14ac:dyDescent="0.15">
      <c r="A289" s="102" t="s">
        <v>730</v>
      </c>
      <c r="B289" s="374"/>
      <c r="C289" s="352"/>
      <c r="D289" s="352"/>
      <c r="E289" s="352"/>
      <c r="F289" s="352"/>
      <c r="G289" s="352"/>
      <c r="H289" s="352"/>
      <c r="I289" s="352"/>
      <c r="J289" s="352"/>
      <c r="K289" s="352"/>
      <c r="L289" s="352"/>
      <c r="M289" s="353"/>
    </row>
    <row r="290" spans="1:13" ht="11.25" hidden="1" customHeight="1" x14ac:dyDescent="0.15">
      <c r="A290" s="102" t="s">
        <v>731</v>
      </c>
      <c r="B290" s="350"/>
      <c r="C290" s="352"/>
      <c r="D290" s="352"/>
      <c r="E290" s="352"/>
      <c r="F290" s="352"/>
      <c r="G290" s="352"/>
      <c r="H290" s="352"/>
      <c r="I290" s="352"/>
      <c r="J290" s="352"/>
      <c r="K290" s="352"/>
      <c r="L290" s="352"/>
      <c r="M290" s="353"/>
    </row>
    <row r="291" spans="1:13" hidden="1" x14ac:dyDescent="0.15"/>
    <row r="293" spans="1:13" s="100" customFormat="1" ht="11.25" customHeight="1" x14ac:dyDescent="0.2">
      <c r="A293" s="98" t="s">
        <v>18</v>
      </c>
      <c r="B293" s="99" t="s">
        <v>708</v>
      </c>
      <c r="C293" s="357">
        <v>6010806003</v>
      </c>
      <c r="D293" s="358"/>
      <c r="E293" s="98" t="s">
        <v>709</v>
      </c>
      <c r="F293" s="359" t="s">
        <v>1571</v>
      </c>
      <c r="G293" s="360"/>
      <c r="H293" s="361"/>
      <c r="I293" s="98" t="s">
        <v>711</v>
      </c>
      <c r="J293" s="362"/>
      <c r="K293" s="363"/>
      <c r="L293" s="363"/>
      <c r="M293" s="364"/>
    </row>
    <row r="294" spans="1:13" s="100" customFormat="1" ht="11.25" customHeight="1" x14ac:dyDescent="0.2">
      <c r="A294" s="98" t="s">
        <v>712</v>
      </c>
      <c r="B294" s="99"/>
      <c r="C294" s="357"/>
      <c r="D294" s="358"/>
      <c r="E294" s="359"/>
      <c r="F294" s="360"/>
      <c r="G294" s="360"/>
      <c r="H294" s="98" t="s">
        <v>712</v>
      </c>
      <c r="I294" s="99"/>
      <c r="J294" s="357"/>
      <c r="K294" s="358"/>
      <c r="L294" s="365"/>
      <c r="M294" s="366"/>
    </row>
    <row r="295" spans="1:13" s="100" customFormat="1" ht="11.25" customHeight="1" x14ac:dyDescent="0.2">
      <c r="A295" s="98" t="s">
        <v>466</v>
      </c>
      <c r="B295" s="347" t="s">
        <v>1572</v>
      </c>
      <c r="C295" s="348"/>
      <c r="D295" s="349"/>
      <c r="E295" s="347" t="s">
        <v>1573</v>
      </c>
      <c r="F295" s="348"/>
      <c r="G295" s="348"/>
      <c r="H295" s="348"/>
      <c r="I295" s="348"/>
      <c r="J295" s="348"/>
      <c r="K295" s="347"/>
      <c r="L295" s="348"/>
      <c r="M295" s="349"/>
    </row>
    <row r="296" spans="1:13" ht="11.25" customHeight="1" x14ac:dyDescent="0.15">
      <c r="A296" s="98" t="s">
        <v>713</v>
      </c>
      <c r="B296" s="350" t="s">
        <v>714</v>
      </c>
      <c r="C296" s="351"/>
      <c r="D296" s="351"/>
      <c r="E296" s="351"/>
      <c r="F296" s="351"/>
      <c r="G296" s="351"/>
      <c r="H296" s="351"/>
      <c r="I296" s="101" t="s">
        <v>715</v>
      </c>
      <c r="J296" s="350" t="s">
        <v>737</v>
      </c>
      <c r="K296" s="352"/>
      <c r="L296" s="352"/>
      <c r="M296" s="353"/>
    </row>
    <row r="297" spans="1:13" s="105" customFormat="1" ht="11.25" customHeight="1" x14ac:dyDescent="0.2">
      <c r="A297" s="102" t="s">
        <v>717</v>
      </c>
      <c r="B297" s="103" t="s">
        <v>961</v>
      </c>
      <c r="C297" s="103" t="s">
        <v>962</v>
      </c>
      <c r="D297" s="103" t="s">
        <v>963</v>
      </c>
      <c r="E297" s="104" t="s">
        <v>721</v>
      </c>
      <c r="F297" s="103" t="s">
        <v>1005</v>
      </c>
      <c r="G297" s="103"/>
      <c r="H297" s="103"/>
      <c r="I297" s="103"/>
      <c r="J297" s="103"/>
      <c r="K297" s="113"/>
      <c r="L297" s="103"/>
      <c r="M297" s="103"/>
    </row>
    <row r="298" spans="1:13" s="105" customFormat="1" ht="11.25" customHeight="1" x14ac:dyDescent="0.2">
      <c r="A298" s="297" t="s">
        <v>367</v>
      </c>
      <c r="B298" s="146">
        <v>297</v>
      </c>
      <c r="C298" s="146">
        <v>482</v>
      </c>
      <c r="D298" s="146">
        <v>478</v>
      </c>
      <c r="E298" s="298">
        <v>5</v>
      </c>
      <c r="F298" s="146" t="s">
        <v>1574</v>
      </c>
      <c r="G298" s="110"/>
      <c r="H298" s="107"/>
      <c r="I298" s="107"/>
      <c r="J298" s="110"/>
      <c r="K298" s="113"/>
      <c r="L298" s="103"/>
      <c r="M298" s="103"/>
    </row>
    <row r="299" spans="1:13" s="105" customFormat="1" ht="11.25" customHeight="1" x14ac:dyDescent="0.2">
      <c r="A299" s="106"/>
      <c r="B299" s="162"/>
      <c r="C299" s="162"/>
      <c r="D299" s="162"/>
      <c r="E299" s="118"/>
      <c r="F299" s="107"/>
      <c r="G299" s="110"/>
      <c r="H299" s="107"/>
      <c r="I299" s="107"/>
      <c r="J299" s="110"/>
      <c r="K299" s="113"/>
      <c r="L299" s="103"/>
      <c r="M299" s="103"/>
    </row>
    <row r="300" spans="1:13" s="105" customFormat="1" ht="11.25" hidden="1" customHeight="1" x14ac:dyDescent="0.2">
      <c r="A300" s="106"/>
      <c r="B300" s="296"/>
      <c r="C300" s="162"/>
      <c r="D300" s="162"/>
      <c r="E300" s="112"/>
      <c r="F300" s="107"/>
      <c r="G300" s="110"/>
      <c r="H300" s="107"/>
      <c r="I300" s="107"/>
      <c r="J300" s="110"/>
      <c r="K300" s="113"/>
      <c r="L300" s="103"/>
      <c r="M300" s="103"/>
    </row>
    <row r="301" spans="1:13" s="105" customFormat="1" ht="11.25" hidden="1" customHeight="1" x14ac:dyDescent="0.2">
      <c r="A301" s="106"/>
      <c r="B301" s="162"/>
      <c r="C301" s="162"/>
      <c r="D301" s="162"/>
      <c r="E301" s="112"/>
      <c r="F301" s="107"/>
      <c r="G301" s="110"/>
      <c r="H301" s="107"/>
      <c r="I301" s="107"/>
      <c r="J301" s="110"/>
      <c r="K301" s="113"/>
      <c r="L301" s="103"/>
      <c r="M301" s="103"/>
    </row>
    <row r="302" spans="1:13" s="105" customFormat="1" ht="11.25" hidden="1" customHeight="1" x14ac:dyDescent="0.2">
      <c r="A302" s="106"/>
      <c r="B302" s="296"/>
      <c r="C302" s="162"/>
      <c r="D302" s="162"/>
      <c r="E302" s="112"/>
      <c r="F302" s="107"/>
      <c r="G302" s="110"/>
      <c r="H302" s="107"/>
      <c r="I302" s="107"/>
      <c r="J302" s="110"/>
      <c r="K302" s="113"/>
      <c r="L302" s="103"/>
      <c r="M302" s="103"/>
    </row>
    <row r="303" spans="1:13" s="105" customFormat="1" ht="11.25" hidden="1" customHeight="1" x14ac:dyDescent="0.2">
      <c r="A303" s="106"/>
      <c r="B303" s="162"/>
      <c r="C303" s="162"/>
      <c r="D303" s="162"/>
      <c r="E303" s="112"/>
      <c r="F303" s="107"/>
      <c r="G303" s="110"/>
      <c r="H303" s="107"/>
      <c r="I303" s="107"/>
      <c r="J303" s="110"/>
      <c r="K303" s="113"/>
      <c r="L303" s="103"/>
      <c r="M303" s="103"/>
    </row>
    <row r="304" spans="1:13" s="105" customFormat="1" ht="11.25" hidden="1" customHeight="1" x14ac:dyDescent="0.2">
      <c r="A304" s="106"/>
      <c r="B304" s="296"/>
      <c r="C304" s="162"/>
      <c r="D304" s="162"/>
      <c r="E304" s="112"/>
      <c r="F304" s="107"/>
      <c r="G304" s="110"/>
      <c r="H304" s="107"/>
      <c r="I304" s="107"/>
      <c r="J304" s="110"/>
      <c r="K304" s="113"/>
      <c r="L304" s="103"/>
      <c r="M304" s="103"/>
    </row>
    <row r="305" spans="1:13" s="105" customFormat="1" ht="11.25" hidden="1" customHeight="1" x14ac:dyDescent="0.2">
      <c r="A305" s="106"/>
      <c r="B305" s="299"/>
      <c r="C305" s="107"/>
      <c r="D305" s="107"/>
      <c r="E305" s="118"/>
      <c r="F305" s="107"/>
      <c r="G305" s="110"/>
      <c r="H305" s="107"/>
      <c r="I305" s="107"/>
      <c r="J305" s="110"/>
      <c r="K305" s="113"/>
      <c r="L305" s="103"/>
      <c r="M305" s="103"/>
    </row>
    <row r="306" spans="1:13" s="105" customFormat="1" ht="11.25" hidden="1" customHeight="1" x14ac:dyDescent="0.2">
      <c r="A306" s="106"/>
      <c r="B306" s="299"/>
      <c r="C306" s="107"/>
      <c r="D306" s="107"/>
      <c r="E306" s="112"/>
      <c r="F306" s="107"/>
      <c r="G306" s="110"/>
      <c r="H306" s="107"/>
      <c r="I306" s="107"/>
      <c r="J306" s="110"/>
      <c r="K306" s="113"/>
      <c r="L306" s="103"/>
      <c r="M306" s="103"/>
    </row>
    <row r="307" spans="1:13" s="105" customFormat="1" ht="11.25" hidden="1" customHeight="1" x14ac:dyDescent="0.2">
      <c r="A307" s="106"/>
      <c r="B307" s="299"/>
      <c r="C307" s="107"/>
      <c r="D307" s="107"/>
      <c r="E307" s="112"/>
      <c r="F307" s="107"/>
      <c r="G307" s="110"/>
      <c r="H307" s="107"/>
      <c r="I307" s="107"/>
      <c r="J307" s="110"/>
      <c r="K307" s="113"/>
      <c r="L307" s="103"/>
      <c r="M307" s="103"/>
    </row>
    <row r="308" spans="1:13" s="105" customFormat="1" ht="11.25" hidden="1" customHeight="1" x14ac:dyDescent="0.2">
      <c r="A308" s="106"/>
      <c r="B308" s="299"/>
      <c r="C308" s="107"/>
      <c r="D308" s="107"/>
      <c r="E308" s="112"/>
      <c r="F308" s="107"/>
      <c r="G308" s="110"/>
      <c r="H308" s="107"/>
      <c r="I308" s="107"/>
      <c r="J308" s="110"/>
      <c r="K308" s="113"/>
      <c r="L308" s="103"/>
      <c r="M308" s="103"/>
    </row>
    <row r="309" spans="1:13" s="105" customFormat="1" ht="11.25" hidden="1" customHeight="1" x14ac:dyDescent="0.2">
      <c r="A309" s="106"/>
      <c r="B309" s="107"/>
      <c r="C309" s="107"/>
      <c r="D309" s="112"/>
      <c r="E309" s="107"/>
      <c r="F309" s="107"/>
      <c r="G309" s="110"/>
      <c r="H309" s="107"/>
      <c r="I309" s="107"/>
      <c r="J309" s="110"/>
      <c r="K309" s="113"/>
      <c r="L309" s="103"/>
      <c r="M309" s="103"/>
    </row>
    <row r="310" spans="1:13" s="105" customFormat="1" ht="11.25" hidden="1" customHeight="1" x14ac:dyDescent="0.2">
      <c r="A310" s="106"/>
      <c r="B310" s="107"/>
      <c r="C310" s="107"/>
      <c r="D310" s="112"/>
      <c r="E310" s="107"/>
      <c r="F310" s="107"/>
      <c r="G310" s="110"/>
      <c r="H310" s="107"/>
      <c r="I310" s="107"/>
      <c r="J310" s="110"/>
      <c r="K310" s="113"/>
      <c r="L310" s="103"/>
      <c r="M310" s="103"/>
    </row>
    <row r="311" spans="1:13" s="105" customFormat="1" ht="11.25" hidden="1" customHeight="1" x14ac:dyDescent="0.2">
      <c r="A311" s="106"/>
      <c r="B311" s="107"/>
      <c r="C311" s="107"/>
      <c r="D311" s="112"/>
      <c r="E311" s="107"/>
      <c r="F311" s="107"/>
      <c r="G311" s="110"/>
      <c r="H311" s="107"/>
      <c r="I311" s="107"/>
      <c r="J311" s="110"/>
      <c r="K311" s="113"/>
      <c r="L311" s="103"/>
      <c r="M311" s="103"/>
    </row>
    <row r="312" spans="1:13" s="105" customFormat="1" ht="11.25" hidden="1" customHeight="1" x14ac:dyDescent="0.2">
      <c r="A312" s="106"/>
      <c r="B312" s="107"/>
      <c r="C312" s="107"/>
      <c r="D312" s="112"/>
      <c r="E312" s="107"/>
      <c r="F312" s="107"/>
      <c r="G312" s="110"/>
      <c r="H312" s="107"/>
      <c r="I312" s="107"/>
      <c r="J312" s="110"/>
      <c r="K312" s="113"/>
      <c r="L312" s="103"/>
      <c r="M312" s="103"/>
    </row>
    <row r="313" spans="1:13" s="105" customFormat="1" ht="11.25" hidden="1" customHeight="1" x14ac:dyDescent="0.2">
      <c r="A313" s="106"/>
      <c r="B313" s="107"/>
      <c r="C313" s="107"/>
      <c r="D313" s="112"/>
      <c r="E313" s="107"/>
      <c r="F313" s="107"/>
      <c r="G313" s="110"/>
      <c r="H313" s="107"/>
      <c r="I313" s="107"/>
      <c r="J313" s="110"/>
      <c r="K313" s="113"/>
      <c r="L313" s="103"/>
      <c r="M313" s="103"/>
    </row>
    <row r="314" spans="1:13" ht="11.25" customHeight="1" x14ac:dyDescent="0.15">
      <c r="A314" s="102" t="s">
        <v>729</v>
      </c>
      <c r="B314" s="350"/>
      <c r="C314" s="352"/>
      <c r="D314" s="352"/>
      <c r="E314" s="352"/>
      <c r="F314" s="352"/>
      <c r="G314" s="352"/>
      <c r="H314" s="352"/>
      <c r="I314" s="352"/>
      <c r="J314" s="352"/>
      <c r="K314" s="352"/>
      <c r="L314" s="352"/>
      <c r="M314" s="353"/>
    </row>
    <row r="315" spans="1:13" ht="11.25" hidden="1" customHeight="1" x14ac:dyDescent="0.15">
      <c r="A315" s="102" t="s">
        <v>730</v>
      </c>
      <c r="B315" s="374"/>
      <c r="C315" s="352"/>
      <c r="D315" s="352"/>
      <c r="E315" s="352"/>
      <c r="F315" s="352"/>
      <c r="G315" s="352"/>
      <c r="H315" s="352"/>
      <c r="I315" s="352"/>
      <c r="J315" s="352"/>
      <c r="K315" s="352"/>
      <c r="L315" s="352"/>
      <c r="M315" s="353"/>
    </row>
    <row r="316" spans="1:13" ht="11.25" hidden="1" customHeight="1" x14ac:dyDescent="0.15">
      <c r="A316" s="102" t="s">
        <v>731</v>
      </c>
      <c r="B316" s="350"/>
      <c r="C316" s="352"/>
      <c r="D316" s="352"/>
      <c r="E316" s="352"/>
      <c r="F316" s="352"/>
      <c r="G316" s="352"/>
      <c r="H316" s="352"/>
      <c r="I316" s="352"/>
      <c r="J316" s="352"/>
      <c r="K316" s="352"/>
      <c r="L316" s="352"/>
      <c r="M316" s="353"/>
    </row>
    <row r="319" spans="1:13" s="100" customFormat="1" ht="11.25" customHeight="1" x14ac:dyDescent="0.2">
      <c r="A319" s="98" t="s">
        <v>18</v>
      </c>
      <c r="B319" s="99" t="s">
        <v>708</v>
      </c>
      <c r="C319" s="357">
        <v>6010902001</v>
      </c>
      <c r="D319" s="358"/>
      <c r="E319" s="98" t="s">
        <v>709</v>
      </c>
      <c r="F319" s="359" t="s">
        <v>1575</v>
      </c>
      <c r="G319" s="360"/>
      <c r="H319" s="361"/>
      <c r="I319" s="98" t="s">
        <v>711</v>
      </c>
      <c r="J319" s="362"/>
      <c r="K319" s="363"/>
      <c r="L319" s="363"/>
      <c r="M319" s="364"/>
    </row>
    <row r="320" spans="1:13" s="100" customFormat="1" ht="11.25" customHeight="1" x14ac:dyDescent="0.2">
      <c r="A320" s="98" t="s">
        <v>712</v>
      </c>
      <c r="B320" s="99" t="s">
        <v>708</v>
      </c>
      <c r="C320" s="357">
        <v>6010903001</v>
      </c>
      <c r="D320" s="358"/>
      <c r="E320" s="359" t="s">
        <v>173</v>
      </c>
      <c r="F320" s="360"/>
      <c r="G320" s="360"/>
      <c r="H320" s="98" t="s">
        <v>712</v>
      </c>
      <c r="I320" s="99"/>
      <c r="J320" s="357"/>
      <c r="K320" s="358"/>
      <c r="L320" s="365"/>
      <c r="M320" s="366"/>
    </row>
    <row r="321" spans="1:13" s="100" customFormat="1" ht="11.25" customHeight="1" x14ac:dyDescent="0.2">
      <c r="A321" s="98" t="s">
        <v>466</v>
      </c>
      <c r="B321" s="347" t="s">
        <v>774</v>
      </c>
      <c r="C321" s="348"/>
      <c r="D321" s="349"/>
      <c r="E321" s="370" t="s">
        <v>1784</v>
      </c>
      <c r="F321" s="348"/>
      <c r="G321" s="348"/>
      <c r="H321" s="348"/>
      <c r="I321" s="348"/>
      <c r="J321" s="348"/>
      <c r="K321" s="347" t="s">
        <v>1576</v>
      </c>
      <c r="L321" s="348"/>
      <c r="M321" s="349"/>
    </row>
    <row r="322" spans="1:13" ht="11.25" customHeight="1" x14ac:dyDescent="0.15">
      <c r="A322" s="98" t="s">
        <v>713</v>
      </c>
      <c r="B322" s="350" t="s">
        <v>714</v>
      </c>
      <c r="C322" s="351"/>
      <c r="D322" s="351"/>
      <c r="E322" s="351"/>
      <c r="F322" s="351"/>
      <c r="G322" s="351"/>
      <c r="H322" s="351"/>
      <c r="I322" s="101" t="s">
        <v>715</v>
      </c>
      <c r="J322" s="350" t="s">
        <v>737</v>
      </c>
      <c r="K322" s="352"/>
      <c r="L322" s="352"/>
      <c r="M322" s="353"/>
    </row>
    <row r="323" spans="1:13" s="105" customFormat="1" ht="11.25" customHeight="1" x14ac:dyDescent="0.2">
      <c r="A323" s="102" t="s">
        <v>717</v>
      </c>
      <c r="B323" s="103" t="s">
        <v>961</v>
      </c>
      <c r="C323" s="103" t="s">
        <v>962</v>
      </c>
      <c r="D323" s="103" t="s">
        <v>963</v>
      </c>
      <c r="E323" s="104" t="s">
        <v>721</v>
      </c>
      <c r="F323" s="103" t="s">
        <v>1005</v>
      </c>
      <c r="G323" s="103"/>
      <c r="H323" s="103"/>
      <c r="I323" s="103"/>
      <c r="J323" s="103"/>
      <c r="K323" s="113"/>
      <c r="L323" s="103"/>
      <c r="M323" s="103"/>
    </row>
    <row r="324" spans="1:13" s="105" customFormat="1" ht="11.25" customHeight="1" x14ac:dyDescent="0.2">
      <c r="A324" s="297" t="s">
        <v>1577</v>
      </c>
      <c r="B324" s="300">
        <v>480</v>
      </c>
      <c r="C324" s="300">
        <v>300</v>
      </c>
      <c r="D324" s="300">
        <f>221+132</f>
        <v>353</v>
      </c>
      <c r="E324" s="267">
        <f>4.8+8.2</f>
        <v>13</v>
      </c>
      <c r="F324" s="146" t="s">
        <v>1578</v>
      </c>
      <c r="G324" s="110"/>
      <c r="H324" s="107"/>
      <c r="I324" s="107"/>
      <c r="J324" s="110"/>
      <c r="K324" s="113"/>
      <c r="L324" s="103"/>
      <c r="M324" s="103"/>
    </row>
    <row r="325" spans="1:13" s="105" customFormat="1" ht="11.25" customHeight="1" x14ac:dyDescent="0.2">
      <c r="A325" s="106" t="s">
        <v>1579</v>
      </c>
      <c r="B325" s="162">
        <v>480</v>
      </c>
      <c r="C325" s="162">
        <v>300</v>
      </c>
      <c r="D325" s="162">
        <v>44</v>
      </c>
      <c r="E325" s="160">
        <v>6.4</v>
      </c>
      <c r="F325" s="107" t="s">
        <v>1580</v>
      </c>
      <c r="G325" s="110"/>
      <c r="H325" s="107"/>
      <c r="I325" s="107"/>
      <c r="J325" s="110"/>
      <c r="K325" s="113"/>
      <c r="L325" s="103"/>
      <c r="M325" s="103"/>
    </row>
    <row r="326" spans="1:13" s="105" customFormat="1" ht="11.25" customHeight="1" x14ac:dyDescent="0.2">
      <c r="A326" s="106" t="s">
        <v>1581</v>
      </c>
      <c r="B326" s="162">
        <v>480</v>
      </c>
      <c r="C326" s="162">
        <v>350</v>
      </c>
      <c r="D326" s="162">
        <v>88</v>
      </c>
      <c r="E326" s="160">
        <v>11</v>
      </c>
      <c r="F326" s="107" t="s">
        <v>1582</v>
      </c>
      <c r="G326" s="110"/>
      <c r="H326" s="107"/>
      <c r="I326" s="107"/>
      <c r="J326" s="110"/>
      <c r="K326" s="113"/>
      <c r="L326" s="103"/>
      <c r="M326" s="103"/>
    </row>
    <row r="327" spans="1:13" s="105" customFormat="1" ht="11.25" customHeight="1" x14ac:dyDescent="0.2">
      <c r="A327" s="106" t="s">
        <v>1583</v>
      </c>
      <c r="B327" s="296">
        <v>480</v>
      </c>
      <c r="C327" s="162">
        <v>200</v>
      </c>
      <c r="D327" s="162">
        <v>88</v>
      </c>
      <c r="E327" s="160">
        <v>3.5</v>
      </c>
      <c r="F327" s="107" t="s">
        <v>1584</v>
      </c>
      <c r="G327" s="110"/>
      <c r="H327" s="107"/>
      <c r="I327" s="107"/>
      <c r="J327" s="110"/>
      <c r="K327" s="113"/>
      <c r="L327" s="103"/>
      <c r="M327" s="103"/>
    </row>
    <row r="328" spans="1:13" s="105" customFormat="1" ht="11.25" customHeight="1" x14ac:dyDescent="0.2">
      <c r="A328" s="106" t="s">
        <v>1585</v>
      </c>
      <c r="B328" s="162">
        <v>200</v>
      </c>
      <c r="C328" s="162">
        <v>94</v>
      </c>
      <c r="D328" s="162">
        <v>44</v>
      </c>
      <c r="E328" s="160">
        <v>0.45</v>
      </c>
      <c r="F328" s="107" t="s">
        <v>1586</v>
      </c>
      <c r="G328" s="110"/>
      <c r="H328" s="107"/>
      <c r="I328" s="107"/>
      <c r="J328" s="110"/>
      <c r="K328" s="113"/>
      <c r="L328" s="103"/>
      <c r="M328" s="103"/>
    </row>
    <row r="329" spans="1:13" s="105" customFormat="1" ht="11.25" customHeight="1" x14ac:dyDescent="0.2">
      <c r="A329" s="106" t="s">
        <v>1587</v>
      </c>
      <c r="B329" s="296">
        <v>480</v>
      </c>
      <c r="C329" s="162">
        <v>200</v>
      </c>
      <c r="D329" s="162">
        <v>88</v>
      </c>
      <c r="E329" s="160">
        <v>3.5</v>
      </c>
      <c r="F329" s="107" t="s">
        <v>1588</v>
      </c>
      <c r="G329" s="110"/>
      <c r="H329" s="107"/>
      <c r="I329" s="107"/>
      <c r="J329" s="110"/>
      <c r="K329" s="113"/>
      <c r="L329" s="103"/>
      <c r="M329" s="103"/>
    </row>
    <row r="330" spans="1:13" s="105" customFormat="1" ht="11.25" customHeight="1" x14ac:dyDescent="0.2">
      <c r="A330" s="106" t="s">
        <v>1589</v>
      </c>
      <c r="B330" s="296">
        <v>420</v>
      </c>
      <c r="C330" s="162">
        <v>190</v>
      </c>
      <c r="D330" s="162">
        <v>44</v>
      </c>
      <c r="E330" s="160">
        <v>2.2999999999999998</v>
      </c>
      <c r="F330" s="107" t="s">
        <v>1590</v>
      </c>
      <c r="G330" s="110"/>
      <c r="H330" s="107"/>
      <c r="I330" s="107"/>
      <c r="J330" s="110"/>
      <c r="K330" s="113"/>
      <c r="L330" s="103"/>
      <c r="M330" s="103"/>
    </row>
    <row r="331" spans="1:13" s="105" customFormat="1" ht="11.25" customHeight="1" x14ac:dyDescent="0.2">
      <c r="A331" s="106" t="s">
        <v>1591</v>
      </c>
      <c r="B331" s="296">
        <v>420</v>
      </c>
      <c r="C331" s="162">
        <v>190</v>
      </c>
      <c r="D331" s="162">
        <v>44</v>
      </c>
      <c r="E331" s="160">
        <v>2.2999999999999998</v>
      </c>
      <c r="F331" s="107" t="s">
        <v>1592</v>
      </c>
      <c r="G331" s="110"/>
      <c r="H331" s="107"/>
      <c r="I331" s="107"/>
      <c r="J331" s="110"/>
      <c r="K331" s="113"/>
      <c r="L331" s="103"/>
      <c r="M331" s="103"/>
    </row>
    <row r="332" spans="1:13" s="105" customFormat="1" ht="11.25" customHeight="1" x14ac:dyDescent="0.2">
      <c r="A332" s="106" t="s">
        <v>1593</v>
      </c>
      <c r="B332" s="296">
        <v>420</v>
      </c>
      <c r="C332" s="162">
        <v>270</v>
      </c>
      <c r="D332" s="162">
        <v>44</v>
      </c>
      <c r="E332" s="160">
        <v>3.3</v>
      </c>
      <c r="F332" s="107" t="s">
        <v>1594</v>
      </c>
      <c r="G332" s="110"/>
      <c r="H332" s="107"/>
      <c r="I332" s="107"/>
      <c r="J332" s="110"/>
      <c r="K332" s="113"/>
      <c r="L332" s="103"/>
      <c r="M332" s="103"/>
    </row>
    <row r="333" spans="1:13" s="105" customFormat="1" ht="11.25" customHeight="1" x14ac:dyDescent="0.2">
      <c r="A333" s="106" t="s">
        <v>1595</v>
      </c>
      <c r="B333" s="296">
        <v>564</v>
      </c>
      <c r="C333" s="162">
        <v>478</v>
      </c>
      <c r="D333" s="162">
        <v>2000</v>
      </c>
      <c r="E333" s="160">
        <v>66</v>
      </c>
      <c r="F333" s="107" t="s">
        <v>1596</v>
      </c>
      <c r="G333" s="110"/>
      <c r="H333" s="107"/>
      <c r="I333" s="107"/>
      <c r="J333" s="110"/>
      <c r="K333" s="113"/>
      <c r="L333" s="103"/>
      <c r="M333" s="103"/>
    </row>
    <row r="334" spans="1:13" s="105" customFormat="1" ht="11.25" customHeight="1" x14ac:dyDescent="0.2">
      <c r="A334" s="106" t="s">
        <v>1597</v>
      </c>
      <c r="B334" s="296">
        <v>480</v>
      </c>
      <c r="C334" s="162">
        <v>310</v>
      </c>
      <c r="D334" s="162">
        <v>88</v>
      </c>
      <c r="E334" s="160">
        <v>9.4</v>
      </c>
      <c r="F334" s="107" t="s">
        <v>1598</v>
      </c>
      <c r="G334" s="110"/>
      <c r="H334" s="107"/>
      <c r="I334" s="107"/>
      <c r="J334" s="110"/>
      <c r="K334" s="113"/>
      <c r="L334" s="103"/>
      <c r="M334" s="103"/>
    </row>
    <row r="335" spans="1:13" s="105" customFormat="1" ht="11.25" customHeight="1" x14ac:dyDescent="0.2">
      <c r="A335" s="106" t="s">
        <v>1536</v>
      </c>
      <c r="B335" s="162">
        <v>80</v>
      </c>
      <c r="C335" s="162">
        <v>189</v>
      </c>
      <c r="D335" s="162">
        <v>46</v>
      </c>
      <c r="E335" s="112">
        <v>0.54</v>
      </c>
      <c r="F335" s="107" t="s">
        <v>1537</v>
      </c>
      <c r="G335" s="110"/>
      <c r="H335" s="107"/>
      <c r="I335" s="107"/>
      <c r="J335" s="110"/>
      <c r="K335" s="113"/>
      <c r="L335" s="103"/>
      <c r="M335" s="103"/>
    </row>
    <row r="336" spans="1:13" s="105" customFormat="1" ht="11.25" customHeight="1" x14ac:dyDescent="0.2">
      <c r="A336" s="106" t="s">
        <v>1538</v>
      </c>
      <c r="B336" s="162">
        <v>134</v>
      </c>
      <c r="C336" s="162">
        <v>215.5</v>
      </c>
      <c r="D336" s="162">
        <v>88.5</v>
      </c>
      <c r="E336" s="112">
        <f>0.59+0.07</f>
        <v>0.65999999999999992</v>
      </c>
      <c r="F336" s="107" t="s">
        <v>1539</v>
      </c>
      <c r="G336" s="110"/>
      <c r="H336" s="107"/>
      <c r="I336" s="107"/>
      <c r="J336" s="110"/>
      <c r="K336" s="113"/>
      <c r="L336" s="103"/>
      <c r="M336" s="103"/>
    </row>
    <row r="337" spans="1:13" s="105" customFormat="1" ht="11.25" customHeight="1" x14ac:dyDescent="0.2">
      <c r="A337" s="106" t="s">
        <v>1540</v>
      </c>
      <c r="B337" s="162">
        <v>174</v>
      </c>
      <c r="C337" s="162">
        <v>230</v>
      </c>
      <c r="D337" s="162">
        <v>75</v>
      </c>
      <c r="E337" s="112">
        <f>0.7+0.113</f>
        <v>0.81299999999999994</v>
      </c>
      <c r="F337" s="107" t="s">
        <v>1541</v>
      </c>
      <c r="G337" s="110"/>
      <c r="H337" s="107"/>
      <c r="I337" s="107"/>
      <c r="J337" s="110"/>
      <c r="K337" s="113"/>
      <c r="L337" s="103"/>
      <c r="M337" s="103"/>
    </row>
    <row r="338" spans="1:13" s="105" customFormat="1" ht="11.25" customHeight="1" x14ac:dyDescent="0.2">
      <c r="A338" s="106"/>
      <c r="B338" s="162"/>
      <c r="C338" s="162"/>
      <c r="D338" s="160"/>
      <c r="E338" s="160"/>
      <c r="F338" s="107"/>
      <c r="G338" s="110"/>
      <c r="H338" s="107"/>
      <c r="I338" s="107"/>
      <c r="J338" s="110"/>
      <c r="K338" s="113"/>
      <c r="L338" s="103"/>
      <c r="M338" s="103"/>
    </row>
    <row r="339" spans="1:13" s="105" customFormat="1" ht="11.25" hidden="1" customHeight="1" x14ac:dyDescent="0.2">
      <c r="A339" s="106"/>
      <c r="B339" s="162"/>
      <c r="C339" s="162"/>
      <c r="D339" s="160"/>
      <c r="E339" s="160"/>
      <c r="F339" s="107"/>
      <c r="G339" s="110"/>
      <c r="H339" s="107"/>
      <c r="I339" s="107"/>
      <c r="J339" s="110"/>
      <c r="K339" s="113"/>
      <c r="L339" s="103"/>
      <c r="M339" s="103"/>
    </row>
    <row r="340" spans="1:13" s="105" customFormat="1" ht="11.25" hidden="1" customHeight="1" x14ac:dyDescent="0.2">
      <c r="A340" s="106"/>
      <c r="B340" s="162"/>
      <c r="C340" s="162"/>
      <c r="D340" s="160"/>
      <c r="E340" s="160"/>
      <c r="F340" s="107"/>
      <c r="G340" s="110"/>
      <c r="H340" s="107"/>
      <c r="I340" s="107"/>
      <c r="J340" s="110"/>
      <c r="K340" s="113"/>
      <c r="L340" s="103"/>
      <c r="M340" s="103"/>
    </row>
    <row r="341" spans="1:13" ht="11.25" customHeight="1" x14ac:dyDescent="0.15">
      <c r="A341" s="102" t="s">
        <v>729</v>
      </c>
      <c r="B341" s="350" t="s">
        <v>1552</v>
      </c>
      <c r="C341" s="352"/>
      <c r="D341" s="352"/>
      <c r="E341" s="352"/>
      <c r="F341" s="352"/>
      <c r="G341" s="352"/>
      <c r="H341" s="352"/>
      <c r="I341" s="352"/>
      <c r="J341" s="352"/>
      <c r="K341" s="352"/>
      <c r="L341" s="352"/>
      <c r="M341" s="353"/>
    </row>
    <row r="342" spans="1:13" ht="11.25" customHeight="1" x14ac:dyDescent="0.15">
      <c r="A342" s="102" t="s">
        <v>730</v>
      </c>
      <c r="B342" s="374" t="s">
        <v>1599</v>
      </c>
      <c r="C342" s="352"/>
      <c r="D342" s="352"/>
      <c r="E342" s="352"/>
      <c r="F342" s="352"/>
      <c r="G342" s="352"/>
      <c r="H342" s="352"/>
      <c r="I342" s="352"/>
      <c r="J342" s="352"/>
      <c r="K342" s="352"/>
      <c r="L342" s="352"/>
      <c r="M342" s="353"/>
    </row>
    <row r="343" spans="1:13" ht="11.25" customHeight="1" x14ac:dyDescent="0.15">
      <c r="A343" s="102" t="s">
        <v>731</v>
      </c>
      <c r="B343" s="350" t="s">
        <v>1600</v>
      </c>
      <c r="C343" s="352"/>
      <c r="D343" s="352"/>
      <c r="E343" s="352"/>
      <c r="F343" s="352"/>
      <c r="G343" s="352"/>
      <c r="H343" s="352"/>
      <c r="I343" s="352"/>
      <c r="J343" s="352"/>
      <c r="K343" s="352"/>
      <c r="L343" s="352"/>
      <c r="M343" s="353"/>
    </row>
    <row r="346" spans="1:13" s="100" customFormat="1" ht="11.25" customHeight="1" x14ac:dyDescent="0.2">
      <c r="A346" s="98" t="s">
        <v>18</v>
      </c>
      <c r="B346" s="99" t="s">
        <v>708</v>
      </c>
      <c r="C346" s="357">
        <v>6011002001</v>
      </c>
      <c r="D346" s="358"/>
      <c r="E346" s="98" t="s">
        <v>709</v>
      </c>
      <c r="F346" s="359" t="s">
        <v>1601</v>
      </c>
      <c r="G346" s="360"/>
      <c r="H346" s="361"/>
      <c r="I346" s="98" t="s">
        <v>711</v>
      </c>
      <c r="J346" s="362"/>
      <c r="K346" s="363"/>
      <c r="L346" s="363"/>
      <c r="M346" s="364"/>
    </row>
    <row r="347" spans="1:13" s="100" customFormat="1" ht="11.25" customHeight="1" x14ac:dyDescent="0.2">
      <c r="A347" s="98" t="s">
        <v>712</v>
      </c>
      <c r="B347" s="99"/>
      <c r="C347" s="357"/>
      <c r="D347" s="358"/>
      <c r="E347" s="359"/>
      <c r="F347" s="360"/>
      <c r="G347" s="360"/>
      <c r="H347" s="98" t="s">
        <v>712</v>
      </c>
      <c r="I347" s="99"/>
      <c r="J347" s="357"/>
      <c r="K347" s="358"/>
      <c r="L347" s="365"/>
      <c r="M347" s="366"/>
    </row>
    <row r="348" spans="1:13" s="100" customFormat="1" ht="11.25" customHeight="1" x14ac:dyDescent="0.2">
      <c r="A348" s="98" t="s">
        <v>466</v>
      </c>
      <c r="B348" s="347" t="s">
        <v>1602</v>
      </c>
      <c r="C348" s="348"/>
      <c r="D348" s="349"/>
      <c r="E348" s="347" t="s">
        <v>1603</v>
      </c>
      <c r="F348" s="348"/>
      <c r="G348" s="348"/>
      <c r="H348" s="348"/>
      <c r="I348" s="348"/>
      <c r="J348" s="348"/>
      <c r="K348" s="347"/>
      <c r="L348" s="348"/>
      <c r="M348" s="349"/>
    </row>
    <row r="349" spans="1:13" ht="11.25" customHeight="1" x14ac:dyDescent="0.15">
      <c r="A349" s="98" t="s">
        <v>713</v>
      </c>
      <c r="B349" s="350" t="s">
        <v>714</v>
      </c>
      <c r="C349" s="351"/>
      <c r="D349" s="351"/>
      <c r="E349" s="351"/>
      <c r="F349" s="351"/>
      <c r="G349" s="351"/>
      <c r="H349" s="351"/>
      <c r="I349" s="101" t="s">
        <v>715</v>
      </c>
      <c r="J349" s="350" t="s">
        <v>737</v>
      </c>
      <c r="K349" s="352"/>
      <c r="L349" s="352"/>
      <c r="M349" s="353"/>
    </row>
    <row r="350" spans="1:13" s="105" customFormat="1" ht="11.25" customHeight="1" x14ac:dyDescent="0.2">
      <c r="A350" s="102" t="s">
        <v>717</v>
      </c>
      <c r="B350" s="103" t="s">
        <v>961</v>
      </c>
      <c r="C350" s="103" t="s">
        <v>962</v>
      </c>
      <c r="D350" s="103" t="s">
        <v>963</v>
      </c>
      <c r="E350" s="104" t="s">
        <v>721</v>
      </c>
      <c r="F350" s="103" t="s">
        <v>1005</v>
      </c>
      <c r="G350" s="103"/>
      <c r="H350" s="103"/>
      <c r="I350" s="103"/>
      <c r="J350" s="103"/>
      <c r="K350" s="113"/>
      <c r="L350" s="103"/>
      <c r="M350" s="103"/>
    </row>
    <row r="351" spans="1:13" s="105" customFormat="1" ht="11.25" customHeight="1" x14ac:dyDescent="0.2">
      <c r="A351" s="297" t="s">
        <v>179</v>
      </c>
      <c r="B351" s="300">
        <v>198</v>
      </c>
      <c r="C351" s="300">
        <v>159</v>
      </c>
      <c r="D351" s="300">
        <v>177</v>
      </c>
      <c r="E351" s="267">
        <v>1.4</v>
      </c>
      <c r="F351" s="146" t="s">
        <v>1604</v>
      </c>
      <c r="G351" s="110"/>
      <c r="H351" s="107"/>
      <c r="I351" s="107"/>
      <c r="J351" s="110"/>
      <c r="K351" s="113"/>
      <c r="L351" s="103"/>
      <c r="M351" s="103"/>
    </row>
    <row r="352" spans="1:13" s="105" customFormat="1" ht="11.25" customHeight="1" x14ac:dyDescent="0.2">
      <c r="A352" s="106"/>
      <c r="B352" s="162"/>
      <c r="C352" s="162"/>
      <c r="D352" s="162"/>
      <c r="E352" s="160"/>
      <c r="F352" s="107"/>
      <c r="G352" s="110"/>
      <c r="H352" s="107"/>
      <c r="I352" s="107"/>
      <c r="J352" s="110"/>
      <c r="K352" s="113"/>
      <c r="L352" s="103"/>
      <c r="M352" s="103"/>
    </row>
    <row r="353" spans="1:13" s="105" customFormat="1" ht="11.25" hidden="1" customHeight="1" x14ac:dyDescent="0.2">
      <c r="A353" s="106"/>
      <c r="B353" s="162"/>
      <c r="C353" s="162"/>
      <c r="D353" s="162"/>
      <c r="E353" s="160"/>
      <c r="F353" s="107"/>
      <c r="G353" s="110"/>
      <c r="H353" s="107"/>
      <c r="I353" s="107"/>
      <c r="J353" s="110"/>
      <c r="K353" s="113"/>
      <c r="L353" s="103"/>
      <c r="M353" s="103"/>
    </row>
    <row r="354" spans="1:13" s="105" customFormat="1" ht="11.25" hidden="1" customHeight="1" x14ac:dyDescent="0.2">
      <c r="A354" s="106"/>
      <c r="B354" s="296"/>
      <c r="C354" s="162"/>
      <c r="D354" s="162"/>
      <c r="E354" s="160"/>
      <c r="F354" s="107"/>
      <c r="G354" s="110"/>
      <c r="H354" s="107"/>
      <c r="I354" s="107"/>
      <c r="J354" s="110"/>
      <c r="K354" s="113"/>
      <c r="L354" s="103"/>
      <c r="M354" s="103"/>
    </row>
    <row r="355" spans="1:13" s="105" customFormat="1" ht="11.25" hidden="1" customHeight="1" x14ac:dyDescent="0.2">
      <c r="A355" s="106"/>
      <c r="B355" s="162"/>
      <c r="C355" s="162"/>
      <c r="D355" s="162"/>
      <c r="E355" s="160"/>
      <c r="F355" s="107"/>
      <c r="G355" s="110"/>
      <c r="H355" s="107"/>
      <c r="I355" s="107"/>
      <c r="J355" s="110"/>
      <c r="K355" s="113"/>
      <c r="L355" s="103"/>
      <c r="M355" s="103"/>
    </row>
    <row r="356" spans="1:13" s="105" customFormat="1" ht="11.25" hidden="1" customHeight="1" x14ac:dyDescent="0.2">
      <c r="A356" s="106"/>
      <c r="B356" s="296"/>
      <c r="C356" s="162"/>
      <c r="D356" s="162"/>
      <c r="E356" s="160"/>
      <c r="F356" s="107"/>
      <c r="G356" s="110"/>
      <c r="H356" s="107"/>
      <c r="I356" s="107"/>
      <c r="J356" s="110"/>
      <c r="K356" s="113"/>
      <c r="L356" s="103"/>
      <c r="M356" s="103"/>
    </row>
    <row r="357" spans="1:13" s="105" customFormat="1" ht="11.25" hidden="1" customHeight="1" x14ac:dyDescent="0.2">
      <c r="A357" s="106"/>
      <c r="B357" s="296"/>
      <c r="C357" s="162"/>
      <c r="D357" s="162"/>
      <c r="E357" s="160"/>
      <c r="F357" s="107"/>
      <c r="G357" s="110"/>
      <c r="H357" s="107"/>
      <c r="I357" s="107"/>
      <c r="J357" s="110"/>
      <c r="K357" s="113"/>
      <c r="L357" s="103"/>
      <c r="M357" s="103"/>
    </row>
    <row r="358" spans="1:13" s="105" customFormat="1" ht="11.25" hidden="1" customHeight="1" x14ac:dyDescent="0.2">
      <c r="A358" s="106"/>
      <c r="B358" s="296"/>
      <c r="C358" s="162"/>
      <c r="D358" s="162"/>
      <c r="E358" s="160"/>
      <c r="F358" s="107"/>
      <c r="G358" s="110"/>
      <c r="H358" s="107"/>
      <c r="I358" s="107"/>
      <c r="J358" s="110"/>
      <c r="K358" s="113"/>
      <c r="L358" s="103"/>
      <c r="M358" s="103"/>
    </row>
    <row r="359" spans="1:13" s="105" customFormat="1" ht="11.25" hidden="1" customHeight="1" x14ac:dyDescent="0.2">
      <c r="A359" s="106"/>
      <c r="B359" s="296"/>
      <c r="C359" s="162"/>
      <c r="D359" s="162"/>
      <c r="E359" s="160"/>
      <c r="F359" s="107"/>
      <c r="G359" s="110"/>
      <c r="H359" s="107"/>
      <c r="I359" s="107"/>
      <c r="J359" s="110"/>
      <c r="K359" s="113"/>
      <c r="L359" s="103"/>
      <c r="M359" s="103"/>
    </row>
    <row r="360" spans="1:13" s="105" customFormat="1" ht="11.25" hidden="1" customHeight="1" x14ac:dyDescent="0.2">
      <c r="A360" s="106"/>
      <c r="B360" s="296"/>
      <c r="C360" s="162"/>
      <c r="D360" s="162"/>
      <c r="E360" s="160"/>
      <c r="F360" s="107"/>
      <c r="G360" s="110"/>
      <c r="H360" s="107"/>
      <c r="I360" s="107"/>
      <c r="J360" s="110"/>
      <c r="K360" s="113"/>
      <c r="L360" s="103"/>
      <c r="M360" s="103"/>
    </row>
    <row r="361" spans="1:13" s="105" customFormat="1" ht="11.25" hidden="1" customHeight="1" x14ac:dyDescent="0.2">
      <c r="A361" s="106"/>
      <c r="B361" s="296"/>
      <c r="C361" s="162"/>
      <c r="D361" s="162"/>
      <c r="E361" s="160"/>
      <c r="F361" s="107"/>
      <c r="G361" s="110"/>
      <c r="H361" s="107"/>
      <c r="I361" s="107"/>
      <c r="J361" s="110"/>
      <c r="K361" s="113"/>
      <c r="L361" s="103"/>
      <c r="M361" s="103"/>
    </row>
    <row r="362" spans="1:13" s="105" customFormat="1" ht="11.25" hidden="1" customHeight="1" x14ac:dyDescent="0.2">
      <c r="A362" s="106"/>
      <c r="B362" s="162"/>
      <c r="C362" s="162"/>
      <c r="D362" s="162"/>
      <c r="E362" s="112"/>
      <c r="F362" s="107"/>
      <c r="G362" s="110"/>
      <c r="H362" s="107"/>
      <c r="I362" s="107"/>
      <c r="J362" s="110"/>
      <c r="K362" s="113"/>
      <c r="L362" s="103"/>
      <c r="M362" s="103"/>
    </row>
    <row r="363" spans="1:13" s="105" customFormat="1" ht="11.25" hidden="1" customHeight="1" x14ac:dyDescent="0.2">
      <c r="A363" s="106"/>
      <c r="B363" s="162"/>
      <c r="C363" s="162"/>
      <c r="D363" s="162"/>
      <c r="E363" s="112"/>
      <c r="F363" s="107"/>
      <c r="G363" s="110"/>
      <c r="H363" s="107"/>
      <c r="I363" s="107"/>
      <c r="J363" s="110"/>
      <c r="K363" s="113"/>
      <c r="L363" s="103"/>
      <c r="M363" s="103"/>
    </row>
    <row r="364" spans="1:13" s="105" customFormat="1" ht="11.25" hidden="1" customHeight="1" x14ac:dyDescent="0.2">
      <c r="A364" s="106"/>
      <c r="B364" s="162"/>
      <c r="C364" s="162"/>
      <c r="D364" s="162"/>
      <c r="E364" s="112"/>
      <c r="F364" s="107"/>
      <c r="G364" s="110"/>
      <c r="H364" s="107"/>
      <c r="I364" s="107"/>
      <c r="J364" s="110"/>
      <c r="K364" s="113"/>
      <c r="L364" s="103"/>
      <c r="M364" s="103"/>
    </row>
    <row r="365" spans="1:13" s="105" customFormat="1" ht="11.25" hidden="1" customHeight="1" x14ac:dyDescent="0.2">
      <c r="A365" s="106"/>
      <c r="B365" s="162"/>
      <c r="C365" s="162"/>
      <c r="D365" s="160"/>
      <c r="E365" s="160"/>
      <c r="F365" s="107"/>
      <c r="G365" s="110"/>
      <c r="H365" s="107"/>
      <c r="I365" s="107"/>
      <c r="J365" s="110"/>
      <c r="K365" s="113"/>
      <c r="L365" s="103"/>
      <c r="M365" s="103"/>
    </row>
    <row r="366" spans="1:13" s="105" customFormat="1" ht="11.25" hidden="1" customHeight="1" x14ac:dyDescent="0.2">
      <c r="A366" s="106"/>
      <c r="B366" s="162"/>
      <c r="C366" s="162"/>
      <c r="D366" s="160"/>
      <c r="E366" s="160"/>
      <c r="F366" s="107"/>
      <c r="G366" s="110"/>
      <c r="H366" s="107"/>
      <c r="I366" s="107"/>
      <c r="J366" s="110"/>
      <c r="K366" s="113"/>
      <c r="L366" s="103"/>
      <c r="M366" s="103"/>
    </row>
    <row r="367" spans="1:13" s="105" customFormat="1" ht="11.25" hidden="1" customHeight="1" x14ac:dyDescent="0.2">
      <c r="A367" s="106"/>
      <c r="B367" s="162"/>
      <c r="C367" s="162"/>
      <c r="D367" s="160"/>
      <c r="E367" s="160"/>
      <c r="F367" s="107"/>
      <c r="G367" s="110"/>
      <c r="H367" s="107"/>
      <c r="I367" s="107"/>
      <c r="J367" s="110"/>
      <c r="K367" s="113"/>
      <c r="L367" s="103"/>
      <c r="M367" s="103"/>
    </row>
    <row r="368" spans="1:13" ht="11.25" customHeight="1" x14ac:dyDescent="0.15">
      <c r="A368" s="102" t="s">
        <v>729</v>
      </c>
      <c r="B368" s="350" t="s">
        <v>1552</v>
      </c>
      <c r="C368" s="352"/>
      <c r="D368" s="352"/>
      <c r="E368" s="352"/>
      <c r="F368" s="352"/>
      <c r="G368" s="352"/>
      <c r="H368" s="352"/>
      <c r="I368" s="352"/>
      <c r="J368" s="352"/>
      <c r="K368" s="352"/>
      <c r="L368" s="352"/>
      <c r="M368" s="353"/>
    </row>
    <row r="369" spans="1:13" ht="11.25" customHeight="1" x14ac:dyDescent="0.15">
      <c r="A369" s="102" t="s">
        <v>730</v>
      </c>
      <c r="B369" s="374" t="s">
        <v>1605</v>
      </c>
      <c r="C369" s="352"/>
      <c r="D369" s="352"/>
      <c r="E369" s="352"/>
      <c r="F369" s="352"/>
      <c r="G369" s="352"/>
      <c r="H369" s="352"/>
      <c r="I369" s="352"/>
      <c r="J369" s="352"/>
      <c r="K369" s="352"/>
      <c r="L369" s="352"/>
      <c r="M369" s="353"/>
    </row>
    <row r="370" spans="1:13" ht="11.25" customHeight="1" x14ac:dyDescent="0.15">
      <c r="A370" s="102" t="s">
        <v>731</v>
      </c>
      <c r="B370" s="350"/>
      <c r="C370" s="352"/>
      <c r="D370" s="352"/>
      <c r="E370" s="352"/>
      <c r="F370" s="352"/>
      <c r="G370" s="352"/>
      <c r="H370" s="352"/>
      <c r="I370" s="352"/>
      <c r="J370" s="352"/>
      <c r="K370" s="352"/>
      <c r="L370" s="352"/>
      <c r="M370" s="353"/>
    </row>
    <row r="373" spans="1:13" s="100" customFormat="1" ht="11.25" customHeight="1" x14ac:dyDescent="0.2">
      <c r="A373" s="98" t="s">
        <v>18</v>
      </c>
      <c r="B373" s="99" t="s">
        <v>708</v>
      </c>
      <c r="C373" s="357">
        <v>6011003001</v>
      </c>
      <c r="D373" s="358"/>
      <c r="E373" s="98" t="s">
        <v>709</v>
      </c>
      <c r="F373" s="405" t="s">
        <v>180</v>
      </c>
      <c r="G373" s="406"/>
      <c r="H373" s="407"/>
      <c r="I373" s="98" t="s">
        <v>711</v>
      </c>
      <c r="J373" s="362"/>
      <c r="K373" s="363"/>
      <c r="L373" s="363"/>
      <c r="M373" s="364"/>
    </row>
    <row r="374" spans="1:13" s="100" customFormat="1" ht="11.25" customHeight="1" x14ac:dyDescent="0.2">
      <c r="A374" s="98" t="s">
        <v>712</v>
      </c>
      <c r="B374" s="99"/>
      <c r="C374" s="357"/>
      <c r="D374" s="358"/>
      <c r="E374" s="359"/>
      <c r="F374" s="360"/>
      <c r="G374" s="360"/>
      <c r="H374" s="98" t="s">
        <v>712</v>
      </c>
      <c r="I374" s="99"/>
      <c r="J374" s="357"/>
      <c r="K374" s="358"/>
      <c r="L374" s="365"/>
      <c r="M374" s="366"/>
    </row>
    <row r="375" spans="1:13" s="100" customFormat="1" ht="11.25" customHeight="1" x14ac:dyDescent="0.2">
      <c r="A375" s="98" t="s">
        <v>466</v>
      </c>
      <c r="B375" s="347" t="s">
        <v>293</v>
      </c>
      <c r="C375" s="348"/>
      <c r="D375" s="349"/>
      <c r="E375" s="347" t="s">
        <v>1606</v>
      </c>
      <c r="F375" s="348"/>
      <c r="G375" s="348"/>
      <c r="H375" s="348"/>
      <c r="I375" s="348"/>
      <c r="J375" s="348"/>
      <c r="K375" s="347" t="s">
        <v>1607</v>
      </c>
      <c r="L375" s="348"/>
      <c r="M375" s="349"/>
    </row>
    <row r="376" spans="1:13" ht="11.25" customHeight="1" x14ac:dyDescent="0.15">
      <c r="A376" s="98" t="s">
        <v>713</v>
      </c>
      <c r="B376" s="350" t="s">
        <v>714</v>
      </c>
      <c r="C376" s="351"/>
      <c r="D376" s="351"/>
      <c r="E376" s="351"/>
      <c r="F376" s="351"/>
      <c r="G376" s="351"/>
      <c r="H376" s="351"/>
      <c r="I376" s="101" t="s">
        <v>715</v>
      </c>
      <c r="J376" s="350" t="s">
        <v>737</v>
      </c>
      <c r="K376" s="352"/>
      <c r="L376" s="352"/>
      <c r="M376" s="353"/>
    </row>
    <row r="377" spans="1:13" s="105" customFormat="1" ht="11.25" customHeight="1" x14ac:dyDescent="0.2">
      <c r="A377" s="102" t="s">
        <v>717</v>
      </c>
      <c r="B377" s="103" t="s">
        <v>961</v>
      </c>
      <c r="C377" s="103" t="s">
        <v>962</v>
      </c>
      <c r="D377" s="103" t="s">
        <v>963</v>
      </c>
      <c r="E377" s="104" t="s">
        <v>721</v>
      </c>
      <c r="F377" s="103" t="s">
        <v>1005</v>
      </c>
      <c r="G377" s="103"/>
      <c r="H377" s="103"/>
      <c r="I377" s="103"/>
      <c r="J377" s="103"/>
      <c r="K377" s="113"/>
      <c r="L377" s="103"/>
      <c r="M377" s="103"/>
    </row>
    <row r="378" spans="1:13" s="105" customFormat="1" ht="11.25" customHeight="1" x14ac:dyDescent="0.2">
      <c r="A378" s="297" t="s">
        <v>1608</v>
      </c>
      <c r="B378" s="300">
        <v>100</v>
      </c>
      <c r="C378" s="300">
        <v>83</v>
      </c>
      <c r="D378" s="300">
        <v>210</v>
      </c>
      <c r="E378" s="267">
        <v>0.52</v>
      </c>
      <c r="F378" s="146" t="s">
        <v>1609</v>
      </c>
      <c r="G378" s="110"/>
      <c r="H378" s="107"/>
      <c r="I378" s="107"/>
      <c r="J378" s="110"/>
      <c r="K378" s="113"/>
      <c r="L378" s="103"/>
      <c r="M378" s="103"/>
    </row>
    <row r="379" spans="1:13" s="105" customFormat="1" ht="11.25" customHeight="1" x14ac:dyDescent="0.2">
      <c r="A379" s="106" t="s">
        <v>1610</v>
      </c>
      <c r="B379" s="162">
        <v>100</v>
      </c>
      <c r="C379" s="162">
        <v>83</v>
      </c>
      <c r="D379" s="162">
        <v>210</v>
      </c>
      <c r="E379" s="160">
        <v>0.52</v>
      </c>
      <c r="F379" s="107" t="s">
        <v>1611</v>
      </c>
      <c r="G379" s="110"/>
      <c r="H379" s="107"/>
      <c r="I379" s="107"/>
      <c r="J379" s="110"/>
      <c r="K379" s="113"/>
      <c r="L379" s="103"/>
      <c r="M379" s="103"/>
    </row>
    <row r="380" spans="1:13" s="105" customFormat="1" ht="11.25" customHeight="1" x14ac:dyDescent="0.2">
      <c r="A380" s="106" t="s">
        <v>1612</v>
      </c>
      <c r="B380" s="162">
        <v>98</v>
      </c>
      <c r="C380" s="162">
        <v>28.5</v>
      </c>
      <c r="D380" s="162">
        <v>130</v>
      </c>
      <c r="E380" s="160">
        <v>0.2</v>
      </c>
      <c r="F380" s="107" t="s">
        <v>1613</v>
      </c>
      <c r="G380" s="110"/>
      <c r="H380" s="107"/>
      <c r="I380" s="107"/>
      <c r="J380" s="110"/>
      <c r="K380" s="113"/>
      <c r="L380" s="103"/>
      <c r="M380" s="103"/>
    </row>
    <row r="381" spans="1:13" s="105" customFormat="1" ht="11.25" customHeight="1" x14ac:dyDescent="0.2">
      <c r="A381" s="106"/>
      <c r="B381" s="296"/>
      <c r="C381" s="162"/>
      <c r="D381" s="162"/>
      <c r="E381" s="160"/>
      <c r="F381" s="107"/>
      <c r="G381" s="110"/>
      <c r="H381" s="107"/>
      <c r="I381" s="107"/>
      <c r="J381" s="110"/>
      <c r="K381" s="113"/>
      <c r="L381" s="103"/>
      <c r="M381" s="103"/>
    </row>
    <row r="382" spans="1:13" s="105" customFormat="1" ht="11.25" hidden="1" customHeight="1" x14ac:dyDescent="0.2">
      <c r="A382" s="106"/>
      <c r="B382" s="162"/>
      <c r="C382" s="162"/>
      <c r="D382" s="162"/>
      <c r="E382" s="160"/>
      <c r="F382" s="107"/>
      <c r="G382" s="110"/>
      <c r="H382" s="107"/>
      <c r="I382" s="107"/>
      <c r="J382" s="110"/>
      <c r="K382" s="113"/>
      <c r="L382" s="103"/>
      <c r="M382" s="103"/>
    </row>
    <row r="383" spans="1:13" s="105" customFormat="1" ht="11.25" hidden="1" customHeight="1" x14ac:dyDescent="0.2">
      <c r="A383" s="106"/>
      <c r="B383" s="296"/>
      <c r="C383" s="162"/>
      <c r="D383" s="162"/>
      <c r="E383" s="160"/>
      <c r="F383" s="107"/>
      <c r="G383" s="110"/>
      <c r="H383" s="107"/>
      <c r="I383" s="107"/>
      <c r="J383" s="110"/>
      <c r="K383" s="113"/>
      <c r="L383" s="103"/>
      <c r="M383" s="103"/>
    </row>
    <row r="384" spans="1:13" s="105" customFormat="1" ht="11.25" hidden="1" customHeight="1" x14ac:dyDescent="0.2">
      <c r="A384" s="106"/>
      <c r="B384" s="296"/>
      <c r="C384" s="162"/>
      <c r="D384" s="162"/>
      <c r="E384" s="160"/>
      <c r="F384" s="107"/>
      <c r="G384" s="110"/>
      <c r="H384" s="107"/>
      <c r="I384" s="107"/>
      <c r="J384" s="110"/>
      <c r="K384" s="113"/>
      <c r="L384" s="103"/>
      <c r="M384" s="103"/>
    </row>
    <row r="385" spans="1:13" s="105" customFormat="1" ht="11.25" hidden="1" customHeight="1" x14ac:dyDescent="0.2">
      <c r="A385" s="106"/>
      <c r="B385" s="296"/>
      <c r="C385" s="162"/>
      <c r="D385" s="162"/>
      <c r="E385" s="160"/>
      <c r="F385" s="107"/>
      <c r="G385" s="110"/>
      <c r="H385" s="107"/>
      <c r="I385" s="107"/>
      <c r="J385" s="110"/>
      <c r="K385" s="113"/>
      <c r="L385" s="103"/>
      <c r="M385" s="103"/>
    </row>
    <row r="386" spans="1:13" s="105" customFormat="1" ht="11.25" hidden="1" customHeight="1" x14ac:dyDescent="0.2">
      <c r="A386" s="106"/>
      <c r="B386" s="296"/>
      <c r="C386" s="162"/>
      <c r="D386" s="162"/>
      <c r="E386" s="160"/>
      <c r="F386" s="107"/>
      <c r="G386" s="110"/>
      <c r="H386" s="107"/>
      <c r="I386" s="107"/>
      <c r="J386" s="110"/>
      <c r="K386" s="113"/>
      <c r="L386" s="103"/>
      <c r="M386" s="103"/>
    </row>
    <row r="387" spans="1:13" s="105" customFormat="1" ht="11.25" hidden="1" customHeight="1" x14ac:dyDescent="0.2">
      <c r="A387" s="106"/>
      <c r="B387" s="296"/>
      <c r="C387" s="162"/>
      <c r="D387" s="162"/>
      <c r="E387" s="160"/>
      <c r="F387" s="107"/>
      <c r="G387" s="110"/>
      <c r="H387" s="107"/>
      <c r="I387" s="107"/>
      <c r="J387" s="110"/>
      <c r="K387" s="113"/>
      <c r="L387" s="103"/>
      <c r="M387" s="103"/>
    </row>
    <row r="388" spans="1:13" s="105" customFormat="1" ht="11.25" hidden="1" customHeight="1" x14ac:dyDescent="0.2">
      <c r="A388" s="106"/>
      <c r="B388" s="296"/>
      <c r="C388" s="162"/>
      <c r="D388" s="162"/>
      <c r="E388" s="160"/>
      <c r="F388" s="107"/>
      <c r="G388" s="110"/>
      <c r="H388" s="107"/>
      <c r="I388" s="107"/>
      <c r="J388" s="110"/>
      <c r="K388" s="113"/>
      <c r="L388" s="103"/>
      <c r="M388" s="103"/>
    </row>
    <row r="389" spans="1:13" s="105" customFormat="1" ht="11.25" hidden="1" customHeight="1" x14ac:dyDescent="0.2">
      <c r="A389" s="106"/>
      <c r="B389" s="162"/>
      <c r="C389" s="162"/>
      <c r="D389" s="162"/>
      <c r="E389" s="112"/>
      <c r="F389" s="107"/>
      <c r="G389" s="110"/>
      <c r="H389" s="107"/>
      <c r="I389" s="107"/>
      <c r="J389" s="110"/>
      <c r="K389" s="113"/>
      <c r="L389" s="103"/>
      <c r="M389" s="103"/>
    </row>
    <row r="390" spans="1:13" s="105" customFormat="1" ht="11.25" hidden="1" customHeight="1" x14ac:dyDescent="0.2">
      <c r="A390" s="106"/>
      <c r="B390" s="162"/>
      <c r="C390" s="162"/>
      <c r="D390" s="162"/>
      <c r="E390" s="112"/>
      <c r="F390" s="107"/>
      <c r="G390" s="110"/>
      <c r="H390" s="107"/>
      <c r="I390" s="107"/>
      <c r="J390" s="110"/>
      <c r="K390" s="113"/>
      <c r="L390" s="103"/>
      <c r="M390" s="103"/>
    </row>
    <row r="391" spans="1:13" s="105" customFormat="1" ht="11.25" hidden="1" customHeight="1" x14ac:dyDescent="0.2">
      <c r="A391" s="106"/>
      <c r="B391" s="162"/>
      <c r="C391" s="162"/>
      <c r="D391" s="162"/>
      <c r="E391" s="112"/>
      <c r="F391" s="107"/>
      <c r="G391" s="110"/>
      <c r="H391" s="107"/>
      <c r="I391" s="107"/>
      <c r="J391" s="110"/>
      <c r="K391" s="113"/>
      <c r="L391" s="103"/>
      <c r="M391" s="103"/>
    </row>
    <row r="392" spans="1:13" s="105" customFormat="1" ht="11.25" hidden="1" customHeight="1" x14ac:dyDescent="0.2">
      <c r="A392" s="106"/>
      <c r="B392" s="162"/>
      <c r="C392" s="162"/>
      <c r="D392" s="160"/>
      <c r="E392" s="160"/>
      <c r="F392" s="107"/>
      <c r="G392" s="110"/>
      <c r="H392" s="107"/>
      <c r="I392" s="107"/>
      <c r="J392" s="110"/>
      <c r="K392" s="113"/>
      <c r="L392" s="103"/>
      <c r="M392" s="103"/>
    </row>
    <row r="393" spans="1:13" s="105" customFormat="1" ht="11.25" hidden="1" customHeight="1" x14ac:dyDescent="0.2">
      <c r="A393" s="106"/>
      <c r="B393" s="162"/>
      <c r="C393" s="162"/>
      <c r="D393" s="160"/>
      <c r="E393" s="160"/>
      <c r="F393" s="107"/>
      <c r="G393" s="110"/>
      <c r="H393" s="107"/>
      <c r="I393" s="107"/>
      <c r="J393" s="110"/>
      <c r="K393" s="113"/>
      <c r="L393" s="103"/>
      <c r="M393" s="103"/>
    </row>
    <row r="394" spans="1:13" s="105" customFormat="1" ht="11.25" hidden="1" customHeight="1" x14ac:dyDescent="0.2">
      <c r="A394" s="106"/>
      <c r="B394" s="162"/>
      <c r="C394" s="162"/>
      <c r="D394" s="160"/>
      <c r="E394" s="160"/>
      <c r="F394" s="107"/>
      <c r="G394" s="110"/>
      <c r="H394" s="107"/>
      <c r="I394" s="107"/>
      <c r="J394" s="110"/>
      <c r="K394" s="113"/>
      <c r="L394" s="103"/>
      <c r="M394" s="103"/>
    </row>
    <row r="395" spans="1:13" ht="11.25" customHeight="1" x14ac:dyDescent="0.15">
      <c r="A395" s="102" t="s">
        <v>729</v>
      </c>
      <c r="B395" s="350" t="s">
        <v>1614</v>
      </c>
      <c r="C395" s="352"/>
      <c r="D395" s="352"/>
      <c r="E395" s="352"/>
      <c r="F395" s="352"/>
      <c r="G395" s="352"/>
      <c r="H395" s="352"/>
      <c r="I395" s="352"/>
      <c r="J395" s="352"/>
      <c r="K395" s="352"/>
      <c r="L395" s="352"/>
      <c r="M395" s="353"/>
    </row>
    <row r="396" spans="1:13" ht="11.25" customHeight="1" x14ac:dyDescent="0.15">
      <c r="A396" s="102" t="s">
        <v>730</v>
      </c>
      <c r="B396" s="374"/>
      <c r="C396" s="352"/>
      <c r="D396" s="352"/>
      <c r="E396" s="352"/>
      <c r="F396" s="352"/>
      <c r="G396" s="352"/>
      <c r="H396" s="352"/>
      <c r="I396" s="352"/>
      <c r="J396" s="352"/>
      <c r="K396" s="352"/>
      <c r="L396" s="352"/>
      <c r="M396" s="353"/>
    </row>
    <row r="397" spans="1:13" ht="11.25" hidden="1" customHeight="1" x14ac:dyDescent="0.15">
      <c r="A397" s="102" t="s">
        <v>731</v>
      </c>
      <c r="B397" s="350"/>
      <c r="C397" s="352"/>
      <c r="D397" s="352"/>
      <c r="E397" s="352"/>
      <c r="F397" s="352"/>
      <c r="G397" s="352"/>
      <c r="H397" s="352"/>
      <c r="I397" s="352"/>
      <c r="J397" s="352"/>
      <c r="K397" s="352"/>
      <c r="L397" s="352"/>
      <c r="M397" s="353"/>
    </row>
    <row r="400" spans="1:13" s="100" customFormat="1" ht="11.25" customHeight="1" x14ac:dyDescent="0.2">
      <c r="A400" s="98" t="s">
        <v>18</v>
      </c>
      <c r="B400" s="99" t="s">
        <v>708</v>
      </c>
      <c r="C400" s="357">
        <v>6011004001</v>
      </c>
      <c r="D400" s="358"/>
      <c r="E400" s="98" t="s">
        <v>709</v>
      </c>
      <c r="F400" s="359" t="s">
        <v>181</v>
      </c>
      <c r="G400" s="360"/>
      <c r="H400" s="361"/>
      <c r="I400" s="98" t="s">
        <v>711</v>
      </c>
      <c r="J400" s="362"/>
      <c r="K400" s="363"/>
      <c r="L400" s="363"/>
      <c r="M400" s="364"/>
    </row>
    <row r="401" spans="1:13" s="100" customFormat="1" ht="11.25" customHeight="1" x14ac:dyDescent="0.2">
      <c r="A401" s="98" t="s">
        <v>712</v>
      </c>
      <c r="B401" s="99" t="s">
        <v>708</v>
      </c>
      <c r="C401" s="357">
        <v>6011005001</v>
      </c>
      <c r="D401" s="358"/>
      <c r="E401" s="359" t="s">
        <v>1615</v>
      </c>
      <c r="F401" s="360"/>
      <c r="G401" s="360"/>
      <c r="H401" s="98" t="s">
        <v>712</v>
      </c>
      <c r="I401" s="99"/>
      <c r="J401" s="357"/>
      <c r="K401" s="358"/>
      <c r="L401" s="365"/>
      <c r="M401" s="366"/>
    </row>
    <row r="402" spans="1:13" s="100" customFormat="1" ht="11.25" customHeight="1" x14ac:dyDescent="0.2">
      <c r="A402" s="98" t="s">
        <v>466</v>
      </c>
      <c r="B402" s="347" t="s">
        <v>293</v>
      </c>
      <c r="C402" s="348"/>
      <c r="D402" s="349"/>
      <c r="E402" s="347" t="s">
        <v>1606</v>
      </c>
      <c r="F402" s="348"/>
      <c r="G402" s="348"/>
      <c r="H402" s="348"/>
      <c r="I402" s="348"/>
      <c r="J402" s="348"/>
      <c r="K402" s="347" t="s">
        <v>1616</v>
      </c>
      <c r="L402" s="348"/>
      <c r="M402" s="349"/>
    </row>
    <row r="403" spans="1:13" ht="11.25" customHeight="1" x14ac:dyDescent="0.15">
      <c r="A403" s="98" t="s">
        <v>713</v>
      </c>
      <c r="B403" s="350" t="s">
        <v>714</v>
      </c>
      <c r="C403" s="351"/>
      <c r="D403" s="351"/>
      <c r="E403" s="351"/>
      <c r="F403" s="351"/>
      <c r="G403" s="351"/>
      <c r="H403" s="351"/>
      <c r="I403" s="101" t="s">
        <v>715</v>
      </c>
      <c r="J403" s="350" t="s">
        <v>737</v>
      </c>
      <c r="K403" s="352"/>
      <c r="L403" s="352"/>
      <c r="M403" s="353"/>
    </row>
    <row r="404" spans="1:13" s="105" customFormat="1" ht="11.25" customHeight="1" x14ac:dyDescent="0.2">
      <c r="A404" s="102" t="s">
        <v>717</v>
      </c>
      <c r="B404" s="103" t="s">
        <v>961</v>
      </c>
      <c r="C404" s="103" t="s">
        <v>962</v>
      </c>
      <c r="D404" s="103" t="s">
        <v>963</v>
      </c>
      <c r="E404" s="104" t="s">
        <v>721</v>
      </c>
      <c r="F404" s="103" t="s">
        <v>1005</v>
      </c>
      <c r="G404" s="103"/>
      <c r="H404" s="103"/>
      <c r="I404" s="103"/>
      <c r="J404" s="103"/>
      <c r="K404" s="113"/>
      <c r="L404" s="103"/>
      <c r="M404" s="103"/>
    </row>
    <row r="405" spans="1:13" s="105" customFormat="1" ht="11.25" customHeight="1" x14ac:dyDescent="0.2">
      <c r="A405" s="297" t="s">
        <v>1617</v>
      </c>
      <c r="B405" s="300">
        <v>255</v>
      </c>
      <c r="C405" s="300">
        <v>48</v>
      </c>
      <c r="D405" s="300">
        <v>145</v>
      </c>
      <c r="E405" s="267">
        <v>0.79</v>
      </c>
      <c r="F405" s="146" t="s">
        <v>1618</v>
      </c>
      <c r="G405" s="110"/>
      <c r="H405" s="107"/>
      <c r="I405" s="107"/>
      <c r="J405" s="110"/>
      <c r="K405" s="113"/>
      <c r="L405" s="103"/>
      <c r="M405" s="103"/>
    </row>
    <row r="406" spans="1:13" s="105" customFormat="1" ht="11.25" customHeight="1" x14ac:dyDescent="0.2">
      <c r="A406" s="106" t="s">
        <v>1619</v>
      </c>
      <c r="B406" s="162">
        <v>97</v>
      </c>
      <c r="C406" s="162">
        <v>30.5</v>
      </c>
      <c r="D406" s="162">
        <v>129</v>
      </c>
      <c r="E406" s="160">
        <v>0.17</v>
      </c>
      <c r="F406" s="107" t="s">
        <v>1620</v>
      </c>
      <c r="G406" s="110"/>
      <c r="H406" s="107"/>
      <c r="I406" s="107"/>
      <c r="J406" s="110"/>
      <c r="K406" s="113"/>
      <c r="L406" s="103"/>
      <c r="M406" s="103"/>
    </row>
    <row r="407" spans="1:13" s="105" customFormat="1" ht="11.25" customHeight="1" x14ac:dyDescent="0.2">
      <c r="A407" s="106" t="s">
        <v>1621</v>
      </c>
      <c r="B407" s="162">
        <v>174</v>
      </c>
      <c r="C407" s="162">
        <v>32</v>
      </c>
      <c r="D407" s="162">
        <v>326</v>
      </c>
      <c r="E407" s="160">
        <v>1.1000000000000001</v>
      </c>
      <c r="F407" s="107" t="s">
        <v>1622</v>
      </c>
      <c r="G407" s="110"/>
      <c r="H407" s="107"/>
      <c r="I407" s="107"/>
      <c r="J407" s="110"/>
      <c r="K407" s="113"/>
      <c r="L407" s="103"/>
      <c r="M407" s="103"/>
    </row>
    <row r="408" spans="1:13" s="105" customFormat="1" ht="11.25" customHeight="1" x14ac:dyDescent="0.2">
      <c r="A408" s="106" t="s">
        <v>1623</v>
      </c>
      <c r="B408" s="296">
        <v>120</v>
      </c>
      <c r="C408" s="162">
        <v>40.700000000000003</v>
      </c>
      <c r="D408" s="162">
        <v>166</v>
      </c>
      <c r="E408" s="160">
        <v>0.37</v>
      </c>
      <c r="F408" s="107" t="s">
        <v>1624</v>
      </c>
      <c r="G408" s="110"/>
      <c r="H408" s="107"/>
      <c r="I408" s="107"/>
      <c r="J408" s="110"/>
      <c r="K408" s="113"/>
      <c r="L408" s="103"/>
      <c r="M408" s="103"/>
    </row>
    <row r="409" spans="1:13" s="105" customFormat="1" ht="11.25" customHeight="1" x14ac:dyDescent="0.2">
      <c r="A409" s="106"/>
      <c r="B409" s="162"/>
      <c r="C409" s="162"/>
      <c r="D409" s="162"/>
      <c r="E409" s="160"/>
      <c r="F409" s="107"/>
      <c r="G409" s="110"/>
      <c r="H409" s="107"/>
      <c r="I409" s="107"/>
      <c r="J409" s="110"/>
      <c r="K409" s="113"/>
      <c r="L409" s="103"/>
      <c r="M409" s="103"/>
    </row>
    <row r="410" spans="1:13" s="105" customFormat="1" ht="11.25" hidden="1" customHeight="1" x14ac:dyDescent="0.2">
      <c r="A410" s="106"/>
      <c r="B410" s="296"/>
      <c r="C410" s="162"/>
      <c r="D410" s="162"/>
      <c r="E410" s="160"/>
      <c r="F410" s="107"/>
      <c r="G410" s="110"/>
      <c r="H410" s="107"/>
      <c r="I410" s="107"/>
      <c r="J410" s="110"/>
      <c r="K410" s="113"/>
      <c r="L410" s="103"/>
      <c r="M410" s="103"/>
    </row>
    <row r="411" spans="1:13" s="105" customFormat="1" ht="11.25" hidden="1" customHeight="1" x14ac:dyDescent="0.2">
      <c r="A411" s="106"/>
      <c r="B411" s="296"/>
      <c r="C411" s="162"/>
      <c r="D411" s="162"/>
      <c r="E411" s="160"/>
      <c r="F411" s="107"/>
      <c r="G411" s="110"/>
      <c r="H411" s="107"/>
      <c r="I411" s="107"/>
      <c r="J411" s="110"/>
      <c r="K411" s="113"/>
      <c r="L411" s="103"/>
      <c r="M411" s="103"/>
    </row>
    <row r="412" spans="1:13" s="105" customFormat="1" ht="11.25" hidden="1" customHeight="1" x14ac:dyDescent="0.2">
      <c r="A412" s="106"/>
      <c r="B412" s="296"/>
      <c r="C412" s="162"/>
      <c r="D412" s="162"/>
      <c r="E412" s="160"/>
      <c r="F412" s="107"/>
      <c r="G412" s="110"/>
      <c r="H412" s="107"/>
      <c r="I412" s="107"/>
      <c r="J412" s="110"/>
      <c r="K412" s="113"/>
      <c r="L412" s="103"/>
      <c r="M412" s="103"/>
    </row>
    <row r="413" spans="1:13" s="105" customFormat="1" ht="11.25" hidden="1" customHeight="1" x14ac:dyDescent="0.2">
      <c r="A413" s="106"/>
      <c r="B413" s="296"/>
      <c r="C413" s="162"/>
      <c r="D413" s="162"/>
      <c r="E413" s="160"/>
      <c r="F413" s="107"/>
      <c r="G413" s="110"/>
      <c r="H413" s="107"/>
      <c r="I413" s="107"/>
      <c r="J413" s="110"/>
      <c r="K413" s="113"/>
      <c r="L413" s="103"/>
      <c r="M413" s="103"/>
    </row>
    <row r="414" spans="1:13" s="105" customFormat="1" ht="11.25" hidden="1" customHeight="1" x14ac:dyDescent="0.2">
      <c r="A414" s="106"/>
      <c r="B414" s="296"/>
      <c r="C414" s="162"/>
      <c r="D414" s="162"/>
      <c r="E414" s="160"/>
      <c r="F414" s="107"/>
      <c r="G414" s="110"/>
      <c r="H414" s="107"/>
      <c r="I414" s="107"/>
      <c r="J414" s="110"/>
      <c r="K414" s="113"/>
      <c r="L414" s="103"/>
      <c r="M414" s="103"/>
    </row>
    <row r="415" spans="1:13" s="105" customFormat="1" ht="11.25" hidden="1" customHeight="1" x14ac:dyDescent="0.2">
      <c r="A415" s="106"/>
      <c r="B415" s="296"/>
      <c r="C415" s="162"/>
      <c r="D415" s="162"/>
      <c r="E415" s="160"/>
      <c r="F415" s="107"/>
      <c r="G415" s="110"/>
      <c r="H415" s="107"/>
      <c r="I415" s="107"/>
      <c r="J415" s="110"/>
      <c r="K415" s="113"/>
      <c r="L415" s="103"/>
      <c r="M415" s="103"/>
    </row>
    <row r="416" spans="1:13" s="105" customFormat="1" ht="11.25" hidden="1" customHeight="1" x14ac:dyDescent="0.2">
      <c r="A416" s="106"/>
      <c r="B416" s="162"/>
      <c r="C416" s="162"/>
      <c r="D416" s="162"/>
      <c r="E416" s="112"/>
      <c r="F416" s="107"/>
      <c r="G416" s="110"/>
      <c r="H416" s="107"/>
      <c r="I416" s="107"/>
      <c r="J416" s="110"/>
      <c r="K416" s="113"/>
      <c r="L416" s="103"/>
      <c r="M416" s="103"/>
    </row>
    <row r="417" spans="1:13" s="105" customFormat="1" ht="11.25" hidden="1" customHeight="1" x14ac:dyDescent="0.2">
      <c r="A417" s="106"/>
      <c r="B417" s="162"/>
      <c r="C417" s="162"/>
      <c r="D417" s="162"/>
      <c r="E417" s="112"/>
      <c r="F417" s="107"/>
      <c r="G417" s="110"/>
      <c r="H417" s="107"/>
      <c r="I417" s="107"/>
      <c r="J417" s="110"/>
      <c r="K417" s="113"/>
      <c r="L417" s="103"/>
      <c r="M417" s="103"/>
    </row>
    <row r="418" spans="1:13" s="105" customFormat="1" ht="11.25" hidden="1" customHeight="1" x14ac:dyDescent="0.2">
      <c r="A418" s="106"/>
      <c r="B418" s="162"/>
      <c r="C418" s="162"/>
      <c r="D418" s="162"/>
      <c r="E418" s="112"/>
      <c r="F418" s="107"/>
      <c r="G418" s="110"/>
      <c r="H418" s="107"/>
      <c r="I418" s="107"/>
      <c r="J418" s="110"/>
      <c r="K418" s="113"/>
      <c r="L418" s="103"/>
      <c r="M418" s="103"/>
    </row>
    <row r="419" spans="1:13" s="105" customFormat="1" ht="11.25" hidden="1" customHeight="1" x14ac:dyDescent="0.2">
      <c r="A419" s="106"/>
      <c r="B419" s="162"/>
      <c r="C419" s="162"/>
      <c r="D419" s="160"/>
      <c r="E419" s="160"/>
      <c r="F419" s="107"/>
      <c r="G419" s="110"/>
      <c r="H419" s="107"/>
      <c r="I419" s="107"/>
      <c r="J419" s="110"/>
      <c r="K419" s="113"/>
      <c r="L419" s="103"/>
      <c r="M419" s="103"/>
    </row>
    <row r="420" spans="1:13" s="105" customFormat="1" ht="11.25" hidden="1" customHeight="1" x14ac:dyDescent="0.2">
      <c r="A420" s="106"/>
      <c r="B420" s="162"/>
      <c r="C420" s="162"/>
      <c r="D420" s="160"/>
      <c r="E420" s="160"/>
      <c r="F420" s="107"/>
      <c r="G420" s="110"/>
      <c r="H420" s="107"/>
      <c r="I420" s="107"/>
      <c r="J420" s="110"/>
      <c r="K420" s="113"/>
      <c r="L420" s="103"/>
      <c r="M420" s="103"/>
    </row>
    <row r="421" spans="1:13" s="105" customFormat="1" ht="11.25" hidden="1" customHeight="1" x14ac:dyDescent="0.2">
      <c r="A421" s="106"/>
      <c r="B421" s="162"/>
      <c r="C421" s="162"/>
      <c r="D421" s="160"/>
      <c r="E421" s="160"/>
      <c r="F421" s="107"/>
      <c r="G421" s="110"/>
      <c r="H421" s="107"/>
      <c r="I421" s="107"/>
      <c r="J421" s="110"/>
      <c r="K421" s="113"/>
      <c r="L421" s="103"/>
      <c r="M421" s="103"/>
    </row>
    <row r="422" spans="1:13" ht="11.25" customHeight="1" x14ac:dyDescent="0.15">
      <c r="A422" s="102" t="s">
        <v>729</v>
      </c>
      <c r="B422" s="350" t="s">
        <v>1625</v>
      </c>
      <c r="C422" s="352"/>
      <c r="D422" s="352"/>
      <c r="E422" s="352"/>
      <c r="F422" s="352"/>
      <c r="G422" s="352"/>
      <c r="H422" s="352"/>
      <c r="I422" s="352"/>
      <c r="J422" s="352"/>
      <c r="K422" s="352"/>
      <c r="L422" s="352"/>
      <c r="M422" s="353"/>
    </row>
    <row r="423" spans="1:13" ht="11.25" customHeight="1" x14ac:dyDescent="0.15">
      <c r="A423" s="102" t="s">
        <v>730</v>
      </c>
      <c r="B423" s="374"/>
      <c r="C423" s="352"/>
      <c r="D423" s="352"/>
      <c r="E423" s="352"/>
      <c r="F423" s="352"/>
      <c r="G423" s="352"/>
      <c r="H423" s="352"/>
      <c r="I423" s="352"/>
      <c r="J423" s="352"/>
      <c r="K423" s="352"/>
      <c r="L423" s="352"/>
      <c r="M423" s="353"/>
    </row>
    <row r="424" spans="1:13" ht="11.25" hidden="1" customHeight="1" x14ac:dyDescent="0.15">
      <c r="A424" s="102" t="s">
        <v>731</v>
      </c>
      <c r="B424" s="350"/>
      <c r="C424" s="352"/>
      <c r="D424" s="352"/>
      <c r="E424" s="352"/>
      <c r="F424" s="352"/>
      <c r="G424" s="352"/>
      <c r="H424" s="352"/>
      <c r="I424" s="352"/>
      <c r="J424" s="352"/>
      <c r="K424" s="352"/>
      <c r="L424" s="352"/>
      <c r="M424" s="353"/>
    </row>
    <row r="427" spans="1:13" s="100" customFormat="1" ht="11.25" customHeight="1" x14ac:dyDescent="0.2">
      <c r="A427" s="98" t="s">
        <v>18</v>
      </c>
      <c r="B427" s="99" t="s">
        <v>708</v>
      </c>
      <c r="C427" s="357">
        <v>6011006001</v>
      </c>
      <c r="D427" s="358"/>
      <c r="E427" s="98" t="s">
        <v>709</v>
      </c>
      <c r="F427" s="359" t="s">
        <v>183</v>
      </c>
      <c r="G427" s="360"/>
      <c r="H427" s="361"/>
      <c r="I427" s="98" t="s">
        <v>711</v>
      </c>
      <c r="J427" s="362"/>
      <c r="K427" s="363"/>
      <c r="L427" s="363"/>
      <c r="M427" s="364"/>
    </row>
    <row r="428" spans="1:13" s="100" customFormat="1" ht="11.25" customHeight="1" x14ac:dyDescent="0.2">
      <c r="A428" s="98" t="s">
        <v>712</v>
      </c>
      <c r="B428" s="99"/>
      <c r="C428" s="357"/>
      <c r="D428" s="358"/>
      <c r="E428" s="359"/>
      <c r="F428" s="360"/>
      <c r="G428" s="360"/>
      <c r="H428" s="98" t="s">
        <v>712</v>
      </c>
      <c r="I428" s="99"/>
      <c r="J428" s="357"/>
      <c r="K428" s="358"/>
      <c r="L428" s="365"/>
      <c r="M428" s="366"/>
    </row>
    <row r="429" spans="1:13" s="100" customFormat="1" ht="11.25" customHeight="1" x14ac:dyDescent="0.2">
      <c r="A429" s="98" t="s">
        <v>466</v>
      </c>
      <c r="B429" s="347" t="s">
        <v>293</v>
      </c>
      <c r="C429" s="348"/>
      <c r="D429" s="349"/>
      <c r="E429" s="347" t="s">
        <v>1606</v>
      </c>
      <c r="F429" s="348"/>
      <c r="G429" s="348"/>
      <c r="H429" s="348"/>
      <c r="I429" s="348"/>
      <c r="J429" s="348"/>
      <c r="K429" s="347" t="s">
        <v>1626</v>
      </c>
      <c r="L429" s="348"/>
      <c r="M429" s="349"/>
    </row>
    <row r="430" spans="1:13" ht="11.25" customHeight="1" x14ac:dyDescent="0.15">
      <c r="A430" s="98" t="s">
        <v>713</v>
      </c>
      <c r="B430" s="350" t="s">
        <v>714</v>
      </c>
      <c r="C430" s="351"/>
      <c r="D430" s="351"/>
      <c r="E430" s="351"/>
      <c r="F430" s="351"/>
      <c r="G430" s="351"/>
      <c r="H430" s="351"/>
      <c r="I430" s="101" t="s">
        <v>715</v>
      </c>
      <c r="J430" s="350" t="s">
        <v>737</v>
      </c>
      <c r="K430" s="352"/>
      <c r="L430" s="352"/>
      <c r="M430" s="353"/>
    </row>
    <row r="431" spans="1:13" s="105" customFormat="1" ht="11.25" customHeight="1" x14ac:dyDescent="0.2">
      <c r="A431" s="102" t="s">
        <v>717</v>
      </c>
      <c r="B431" s="103" t="s">
        <v>961</v>
      </c>
      <c r="C431" s="103" t="s">
        <v>962</v>
      </c>
      <c r="D431" s="103" t="s">
        <v>963</v>
      </c>
      <c r="E431" s="104" t="s">
        <v>721</v>
      </c>
      <c r="F431" s="103" t="s">
        <v>1005</v>
      </c>
      <c r="G431" s="103"/>
      <c r="H431" s="103"/>
      <c r="I431" s="103"/>
      <c r="J431" s="103"/>
      <c r="K431" s="113"/>
      <c r="L431" s="103"/>
      <c r="M431" s="103"/>
    </row>
    <row r="432" spans="1:13" s="105" customFormat="1" ht="11.25" customHeight="1" x14ac:dyDescent="0.2">
      <c r="A432" s="297" t="s">
        <v>1627</v>
      </c>
      <c r="B432" s="300">
        <v>380</v>
      </c>
      <c r="C432" s="300">
        <v>90</v>
      </c>
      <c r="D432" s="300">
        <v>400</v>
      </c>
      <c r="E432" s="267">
        <v>6.1</v>
      </c>
      <c r="F432" s="146" t="s">
        <v>1628</v>
      </c>
      <c r="G432" s="110"/>
      <c r="H432" s="107"/>
      <c r="I432" s="107"/>
      <c r="J432" s="110"/>
      <c r="K432" s="113"/>
      <c r="L432" s="103"/>
      <c r="M432" s="103"/>
    </row>
    <row r="433" spans="1:13" s="105" customFormat="1" ht="11.25" customHeight="1" x14ac:dyDescent="0.2">
      <c r="A433" s="106"/>
      <c r="B433" s="162"/>
      <c r="C433" s="162"/>
      <c r="D433" s="162"/>
      <c r="E433" s="160"/>
      <c r="F433" s="107"/>
      <c r="G433" s="110"/>
      <c r="H433" s="107"/>
      <c r="I433" s="107"/>
      <c r="J433" s="110"/>
      <c r="K433" s="113"/>
      <c r="L433" s="103"/>
      <c r="M433" s="103"/>
    </row>
    <row r="434" spans="1:13" s="105" customFormat="1" ht="11.25" hidden="1" customHeight="1" x14ac:dyDescent="0.2">
      <c r="A434" s="106"/>
      <c r="B434" s="162"/>
      <c r="C434" s="162"/>
      <c r="D434" s="162"/>
      <c r="E434" s="160"/>
      <c r="F434" s="107"/>
      <c r="G434" s="110"/>
      <c r="H434" s="107"/>
      <c r="I434" s="107"/>
      <c r="J434" s="110"/>
      <c r="K434" s="113"/>
      <c r="L434" s="103"/>
      <c r="M434" s="103"/>
    </row>
    <row r="435" spans="1:13" s="105" customFormat="1" ht="11.25" hidden="1" customHeight="1" x14ac:dyDescent="0.2">
      <c r="A435" s="106"/>
      <c r="B435" s="296"/>
      <c r="C435" s="162"/>
      <c r="D435" s="162"/>
      <c r="E435" s="160"/>
      <c r="F435" s="107"/>
      <c r="G435" s="110"/>
      <c r="H435" s="107"/>
      <c r="I435" s="107"/>
      <c r="J435" s="110"/>
      <c r="K435" s="113"/>
      <c r="L435" s="103"/>
      <c r="M435" s="103"/>
    </row>
    <row r="436" spans="1:13" s="105" customFormat="1" ht="11.25" hidden="1" customHeight="1" x14ac:dyDescent="0.2">
      <c r="A436" s="106"/>
      <c r="B436" s="162"/>
      <c r="C436" s="162"/>
      <c r="D436" s="162"/>
      <c r="E436" s="160"/>
      <c r="F436" s="107"/>
      <c r="G436" s="110"/>
      <c r="H436" s="107"/>
      <c r="I436" s="107"/>
      <c r="J436" s="110"/>
      <c r="K436" s="113"/>
      <c r="L436" s="103"/>
      <c r="M436" s="103"/>
    </row>
    <row r="437" spans="1:13" s="105" customFormat="1" ht="11.25" hidden="1" customHeight="1" x14ac:dyDescent="0.2">
      <c r="A437" s="106"/>
      <c r="B437" s="296"/>
      <c r="C437" s="162"/>
      <c r="D437" s="162"/>
      <c r="E437" s="160"/>
      <c r="F437" s="107"/>
      <c r="G437" s="110"/>
      <c r="H437" s="107"/>
      <c r="I437" s="107"/>
      <c r="J437" s="110"/>
      <c r="K437" s="113"/>
      <c r="L437" s="103"/>
      <c r="M437" s="103"/>
    </row>
    <row r="438" spans="1:13" s="105" customFormat="1" ht="11.25" hidden="1" customHeight="1" x14ac:dyDescent="0.2">
      <c r="A438" s="106"/>
      <c r="B438" s="296"/>
      <c r="C438" s="162"/>
      <c r="D438" s="162"/>
      <c r="E438" s="160"/>
      <c r="F438" s="107"/>
      <c r="G438" s="110"/>
      <c r="H438" s="107"/>
      <c r="I438" s="107"/>
      <c r="J438" s="110"/>
      <c r="K438" s="113"/>
      <c r="L438" s="103"/>
      <c r="M438" s="103"/>
    </row>
    <row r="439" spans="1:13" s="105" customFormat="1" ht="11.25" hidden="1" customHeight="1" x14ac:dyDescent="0.2">
      <c r="A439" s="106"/>
      <c r="B439" s="296"/>
      <c r="C439" s="162"/>
      <c r="D439" s="162"/>
      <c r="E439" s="160"/>
      <c r="F439" s="107"/>
      <c r="G439" s="110"/>
      <c r="H439" s="107"/>
      <c r="I439" s="107"/>
      <c r="J439" s="110"/>
      <c r="K439" s="113"/>
      <c r="L439" s="103"/>
      <c r="M439" s="103"/>
    </row>
    <row r="440" spans="1:13" s="105" customFormat="1" ht="11.25" hidden="1" customHeight="1" x14ac:dyDescent="0.2">
      <c r="A440" s="106"/>
      <c r="B440" s="296"/>
      <c r="C440" s="162"/>
      <c r="D440" s="162"/>
      <c r="E440" s="160"/>
      <c r="F440" s="107"/>
      <c r="G440" s="110"/>
      <c r="H440" s="107"/>
      <c r="I440" s="107"/>
      <c r="J440" s="110"/>
      <c r="K440" s="113"/>
      <c r="L440" s="103"/>
      <c r="M440" s="103"/>
    </row>
    <row r="441" spans="1:13" s="105" customFormat="1" ht="11.25" hidden="1" customHeight="1" x14ac:dyDescent="0.2">
      <c r="A441" s="106"/>
      <c r="B441" s="296"/>
      <c r="C441" s="162"/>
      <c r="D441" s="162"/>
      <c r="E441" s="160"/>
      <c r="F441" s="107"/>
      <c r="G441" s="110"/>
      <c r="H441" s="107"/>
      <c r="I441" s="107"/>
      <c r="J441" s="110"/>
      <c r="K441" s="113"/>
      <c r="L441" s="103"/>
      <c r="M441" s="103"/>
    </row>
    <row r="442" spans="1:13" s="105" customFormat="1" ht="11.25" hidden="1" customHeight="1" x14ac:dyDescent="0.2">
      <c r="A442" s="106"/>
      <c r="B442" s="296"/>
      <c r="C442" s="162"/>
      <c r="D442" s="162"/>
      <c r="E442" s="160"/>
      <c r="F442" s="107"/>
      <c r="G442" s="110"/>
      <c r="H442" s="107"/>
      <c r="I442" s="107"/>
      <c r="J442" s="110"/>
      <c r="K442" s="113"/>
      <c r="L442" s="103"/>
      <c r="M442" s="103"/>
    </row>
    <row r="443" spans="1:13" s="105" customFormat="1" ht="11.25" hidden="1" customHeight="1" x14ac:dyDescent="0.2">
      <c r="A443" s="106"/>
      <c r="B443" s="162"/>
      <c r="C443" s="162"/>
      <c r="D443" s="162"/>
      <c r="E443" s="112"/>
      <c r="F443" s="107"/>
      <c r="G443" s="110"/>
      <c r="H443" s="107"/>
      <c r="I443" s="107"/>
      <c r="J443" s="110"/>
      <c r="K443" s="113"/>
      <c r="L443" s="103"/>
      <c r="M443" s="103"/>
    </row>
    <row r="444" spans="1:13" s="105" customFormat="1" ht="11.25" hidden="1" customHeight="1" x14ac:dyDescent="0.2">
      <c r="A444" s="106"/>
      <c r="B444" s="162"/>
      <c r="C444" s="162"/>
      <c r="D444" s="162"/>
      <c r="E444" s="112"/>
      <c r="F444" s="107"/>
      <c r="G444" s="110"/>
      <c r="H444" s="107"/>
      <c r="I444" s="107"/>
      <c r="J444" s="110"/>
      <c r="K444" s="113"/>
      <c r="L444" s="103"/>
      <c r="M444" s="103"/>
    </row>
    <row r="445" spans="1:13" s="105" customFormat="1" ht="11.25" hidden="1" customHeight="1" x14ac:dyDescent="0.2">
      <c r="A445" s="106"/>
      <c r="B445" s="162"/>
      <c r="C445" s="162"/>
      <c r="D445" s="162"/>
      <c r="E445" s="112"/>
      <c r="F445" s="107"/>
      <c r="G445" s="110"/>
      <c r="H445" s="107"/>
      <c r="I445" s="107"/>
      <c r="J445" s="110"/>
      <c r="K445" s="113"/>
      <c r="L445" s="103"/>
      <c r="M445" s="103"/>
    </row>
    <row r="446" spans="1:13" s="105" customFormat="1" ht="11.25" hidden="1" customHeight="1" x14ac:dyDescent="0.2">
      <c r="A446" s="106"/>
      <c r="B446" s="162"/>
      <c r="C446" s="162"/>
      <c r="D446" s="160"/>
      <c r="E446" s="160"/>
      <c r="F446" s="107"/>
      <c r="G446" s="110"/>
      <c r="H446" s="107"/>
      <c r="I446" s="107"/>
      <c r="J446" s="110"/>
      <c r="K446" s="113"/>
      <c r="L446" s="103"/>
      <c r="M446" s="103"/>
    </row>
    <row r="447" spans="1:13" s="105" customFormat="1" ht="11.25" hidden="1" customHeight="1" x14ac:dyDescent="0.2">
      <c r="A447" s="106"/>
      <c r="B447" s="162"/>
      <c r="C447" s="162"/>
      <c r="D447" s="160"/>
      <c r="E447" s="160"/>
      <c r="F447" s="107"/>
      <c r="G447" s="110"/>
      <c r="H447" s="107"/>
      <c r="I447" s="107"/>
      <c r="J447" s="110"/>
      <c r="K447" s="113"/>
      <c r="L447" s="103"/>
      <c r="M447" s="103"/>
    </row>
    <row r="448" spans="1:13" s="105" customFormat="1" ht="11.25" hidden="1" customHeight="1" x14ac:dyDescent="0.2">
      <c r="A448" s="106"/>
      <c r="B448" s="162"/>
      <c r="C448" s="162"/>
      <c r="D448" s="160"/>
      <c r="E448" s="160"/>
      <c r="F448" s="107"/>
      <c r="G448" s="110"/>
      <c r="H448" s="107"/>
      <c r="I448" s="107"/>
      <c r="J448" s="110"/>
      <c r="K448" s="113"/>
      <c r="L448" s="103"/>
      <c r="M448" s="103"/>
    </row>
    <row r="449" spans="1:13" ht="11.25" customHeight="1" x14ac:dyDescent="0.15">
      <c r="A449" s="102" t="s">
        <v>729</v>
      </c>
      <c r="B449" s="350"/>
      <c r="C449" s="352"/>
      <c r="D449" s="352"/>
      <c r="E449" s="352"/>
      <c r="F449" s="352"/>
      <c r="G449" s="352"/>
      <c r="H449" s="352"/>
      <c r="I449" s="352"/>
      <c r="J449" s="352"/>
      <c r="K449" s="352"/>
      <c r="L449" s="352"/>
      <c r="M449" s="353"/>
    </row>
    <row r="450" spans="1:13" ht="11.25" hidden="1" customHeight="1" x14ac:dyDescent="0.15">
      <c r="A450" s="102" t="s">
        <v>730</v>
      </c>
      <c r="B450" s="374"/>
      <c r="C450" s="352"/>
      <c r="D450" s="352"/>
      <c r="E450" s="352"/>
      <c r="F450" s="352"/>
      <c r="G450" s="352"/>
      <c r="H450" s="352"/>
      <c r="I450" s="352"/>
      <c r="J450" s="352"/>
      <c r="K450" s="352"/>
      <c r="L450" s="352"/>
      <c r="M450" s="353"/>
    </row>
    <row r="451" spans="1:13" ht="11.25" hidden="1" customHeight="1" x14ac:dyDescent="0.15">
      <c r="A451" s="102" t="s">
        <v>731</v>
      </c>
      <c r="B451" s="350"/>
      <c r="C451" s="352"/>
      <c r="D451" s="352"/>
      <c r="E451" s="352"/>
      <c r="F451" s="352"/>
      <c r="G451" s="352"/>
      <c r="H451" s="352"/>
      <c r="I451" s="352"/>
      <c r="J451" s="352"/>
      <c r="K451" s="352"/>
      <c r="L451" s="352"/>
      <c r="M451" s="353"/>
    </row>
    <row r="454" spans="1:13" s="100" customFormat="1" ht="11.25" customHeight="1" x14ac:dyDescent="0.2">
      <c r="A454" s="98" t="s">
        <v>18</v>
      </c>
      <c r="B454" s="99" t="s">
        <v>708</v>
      </c>
      <c r="C454" s="357">
        <v>6011103001</v>
      </c>
      <c r="D454" s="358"/>
      <c r="E454" s="98" t="s">
        <v>709</v>
      </c>
      <c r="F454" s="359" t="s">
        <v>186</v>
      </c>
      <c r="G454" s="360"/>
      <c r="H454" s="361"/>
      <c r="I454" s="98" t="s">
        <v>711</v>
      </c>
      <c r="J454" s="362"/>
      <c r="K454" s="363"/>
      <c r="L454" s="363"/>
      <c r="M454" s="364"/>
    </row>
    <row r="455" spans="1:13" s="100" customFormat="1" ht="11.25" customHeight="1" x14ac:dyDescent="0.2">
      <c r="A455" s="98" t="s">
        <v>712</v>
      </c>
      <c r="B455" s="99"/>
      <c r="C455" s="357"/>
      <c r="D455" s="358"/>
      <c r="E455" s="359"/>
      <c r="F455" s="360"/>
      <c r="G455" s="360"/>
      <c r="H455" s="98" t="s">
        <v>712</v>
      </c>
      <c r="I455" s="99"/>
      <c r="J455" s="357"/>
      <c r="K455" s="358"/>
      <c r="L455" s="365"/>
      <c r="M455" s="366"/>
    </row>
    <row r="456" spans="1:13" s="100" customFormat="1" ht="11.25" customHeight="1" x14ac:dyDescent="0.2">
      <c r="A456" s="98" t="s">
        <v>466</v>
      </c>
      <c r="B456" s="347" t="s">
        <v>293</v>
      </c>
      <c r="C456" s="348"/>
      <c r="D456" s="349"/>
      <c r="E456" s="347" t="s">
        <v>1629</v>
      </c>
      <c r="F456" s="348"/>
      <c r="G456" s="348"/>
      <c r="H456" s="348"/>
      <c r="I456" s="348"/>
      <c r="J456" s="348"/>
      <c r="K456" s="347" t="s">
        <v>1630</v>
      </c>
      <c r="L456" s="348"/>
      <c r="M456" s="349"/>
    </row>
    <row r="457" spans="1:13" ht="11.25" customHeight="1" x14ac:dyDescent="0.15">
      <c r="A457" s="98" t="s">
        <v>713</v>
      </c>
      <c r="B457" s="350" t="s">
        <v>714</v>
      </c>
      <c r="C457" s="351"/>
      <c r="D457" s="351"/>
      <c r="E457" s="351"/>
      <c r="F457" s="351"/>
      <c r="G457" s="351"/>
      <c r="H457" s="351"/>
      <c r="I457" s="101" t="s">
        <v>715</v>
      </c>
      <c r="J457" s="350" t="s">
        <v>737</v>
      </c>
      <c r="K457" s="352"/>
      <c r="L457" s="352"/>
      <c r="M457" s="353"/>
    </row>
    <row r="458" spans="1:13" s="105" customFormat="1" ht="11.25" customHeight="1" x14ac:dyDescent="0.2">
      <c r="A458" s="102" t="s">
        <v>717</v>
      </c>
      <c r="B458" s="103" t="s">
        <v>961</v>
      </c>
      <c r="C458" s="103" t="s">
        <v>962</v>
      </c>
      <c r="D458" s="103" t="s">
        <v>963</v>
      </c>
      <c r="E458" s="104" t="s">
        <v>721</v>
      </c>
      <c r="F458" s="103" t="s">
        <v>1005</v>
      </c>
      <c r="G458" s="103"/>
      <c r="H458" s="103"/>
      <c r="I458" s="103"/>
      <c r="J458" s="103"/>
      <c r="K458" s="113"/>
      <c r="L458" s="103"/>
      <c r="M458" s="103"/>
    </row>
    <row r="459" spans="1:13" s="105" customFormat="1" ht="11.25" customHeight="1" x14ac:dyDescent="0.2">
      <c r="A459" s="297" t="s">
        <v>1631</v>
      </c>
      <c r="B459" s="300" t="s">
        <v>1632</v>
      </c>
      <c r="C459" s="300"/>
      <c r="D459" s="300">
        <v>1025</v>
      </c>
      <c r="E459" s="267">
        <v>13.5</v>
      </c>
      <c r="F459" s="146" t="s">
        <v>1633</v>
      </c>
      <c r="G459" s="110"/>
      <c r="H459" s="107"/>
      <c r="I459" s="107"/>
      <c r="J459" s="110"/>
      <c r="K459" s="113"/>
      <c r="L459" s="103"/>
      <c r="M459" s="103"/>
    </row>
    <row r="460" spans="1:13" s="105" customFormat="1" ht="11.25" customHeight="1" x14ac:dyDescent="0.2">
      <c r="A460" s="106" t="s">
        <v>1634</v>
      </c>
      <c r="B460" s="162">
        <v>1596</v>
      </c>
      <c r="C460" s="162">
        <v>500</v>
      </c>
      <c r="D460" s="162">
        <v>680</v>
      </c>
      <c r="E460" s="160">
        <v>2.6</v>
      </c>
      <c r="F460" s="107" t="s">
        <v>1635</v>
      </c>
      <c r="G460" s="110"/>
      <c r="H460" s="107"/>
      <c r="I460" s="107"/>
      <c r="J460" s="110"/>
      <c r="K460" s="113"/>
      <c r="L460" s="103"/>
      <c r="M460" s="103"/>
    </row>
    <row r="461" spans="1:13" s="105" customFormat="1" ht="11.25" customHeight="1" x14ac:dyDescent="0.2">
      <c r="A461" s="106" t="s">
        <v>1636</v>
      </c>
      <c r="B461" s="162" t="s">
        <v>1637</v>
      </c>
      <c r="C461" s="162"/>
      <c r="D461" s="162">
        <v>3000</v>
      </c>
      <c r="E461" s="160">
        <v>13.5</v>
      </c>
      <c r="F461" s="107" t="s">
        <v>1638</v>
      </c>
      <c r="G461" s="110"/>
      <c r="H461" s="107"/>
      <c r="I461" s="107"/>
      <c r="J461" s="110"/>
      <c r="K461" s="113"/>
      <c r="L461" s="103"/>
      <c r="M461" s="103"/>
    </row>
    <row r="462" spans="1:13" s="105" customFormat="1" ht="11.25" customHeight="1" x14ac:dyDescent="0.2">
      <c r="A462" s="106"/>
      <c r="B462" s="296"/>
      <c r="C462" s="162"/>
      <c r="D462" s="162"/>
      <c r="E462" s="160"/>
      <c r="F462" s="107"/>
      <c r="G462" s="110"/>
      <c r="H462" s="107"/>
      <c r="I462" s="107"/>
      <c r="J462" s="110"/>
      <c r="K462" s="113"/>
      <c r="L462" s="103"/>
      <c r="M462" s="103"/>
    </row>
    <row r="463" spans="1:13" s="105" customFormat="1" ht="11.25" hidden="1" customHeight="1" x14ac:dyDescent="0.2">
      <c r="A463" s="106"/>
      <c r="B463" s="162"/>
      <c r="C463" s="162"/>
      <c r="D463" s="162"/>
      <c r="E463" s="160"/>
      <c r="F463" s="107"/>
      <c r="G463" s="110"/>
      <c r="H463" s="107"/>
      <c r="I463" s="107"/>
      <c r="J463" s="110"/>
      <c r="K463" s="113"/>
      <c r="L463" s="103"/>
      <c r="M463" s="103"/>
    </row>
    <row r="464" spans="1:13" s="105" customFormat="1" ht="11.25" hidden="1" customHeight="1" x14ac:dyDescent="0.2">
      <c r="A464" s="106"/>
      <c r="B464" s="296"/>
      <c r="C464" s="162"/>
      <c r="D464" s="162"/>
      <c r="E464" s="160"/>
      <c r="F464" s="107"/>
      <c r="G464" s="110"/>
      <c r="H464" s="107"/>
      <c r="I464" s="107"/>
      <c r="J464" s="110"/>
      <c r="K464" s="113"/>
      <c r="L464" s="103"/>
      <c r="M464" s="103"/>
    </row>
    <row r="465" spans="1:13" s="105" customFormat="1" ht="11.25" hidden="1" customHeight="1" x14ac:dyDescent="0.2">
      <c r="A465" s="106"/>
      <c r="B465" s="296"/>
      <c r="C465" s="162"/>
      <c r="D465" s="162"/>
      <c r="E465" s="160"/>
      <c r="F465" s="107"/>
      <c r="G465" s="110"/>
      <c r="H465" s="107"/>
      <c r="I465" s="107"/>
      <c r="J465" s="110"/>
      <c r="K465" s="113"/>
      <c r="L465" s="103"/>
      <c r="M465" s="103"/>
    </row>
    <row r="466" spans="1:13" s="105" customFormat="1" ht="11.25" hidden="1" customHeight="1" x14ac:dyDescent="0.2">
      <c r="A466" s="106"/>
      <c r="B466" s="296"/>
      <c r="C466" s="162"/>
      <c r="D466" s="162"/>
      <c r="E466" s="160"/>
      <c r="F466" s="107"/>
      <c r="G466" s="110"/>
      <c r="H466" s="107"/>
      <c r="I466" s="107"/>
      <c r="J466" s="110"/>
      <c r="K466" s="113"/>
      <c r="L466" s="103"/>
      <c r="M466" s="103"/>
    </row>
    <row r="467" spans="1:13" s="105" customFormat="1" ht="11.25" hidden="1" customHeight="1" x14ac:dyDescent="0.2">
      <c r="A467" s="106"/>
      <c r="B467" s="296"/>
      <c r="C467" s="162"/>
      <c r="D467" s="162"/>
      <c r="E467" s="160"/>
      <c r="F467" s="107"/>
      <c r="G467" s="110"/>
      <c r="H467" s="107"/>
      <c r="I467" s="107"/>
      <c r="J467" s="110"/>
      <c r="K467" s="113"/>
      <c r="L467" s="103"/>
      <c r="M467" s="103"/>
    </row>
    <row r="468" spans="1:13" s="105" customFormat="1" ht="11.25" hidden="1" customHeight="1" x14ac:dyDescent="0.2">
      <c r="A468" s="106"/>
      <c r="B468" s="296"/>
      <c r="C468" s="162"/>
      <c r="D468" s="162"/>
      <c r="E468" s="160"/>
      <c r="F468" s="107"/>
      <c r="G468" s="110"/>
      <c r="H468" s="107"/>
      <c r="I468" s="107"/>
      <c r="J468" s="110"/>
      <c r="K468" s="113"/>
      <c r="L468" s="103"/>
      <c r="M468" s="103"/>
    </row>
    <row r="469" spans="1:13" s="105" customFormat="1" ht="11.25" hidden="1" customHeight="1" x14ac:dyDescent="0.2">
      <c r="A469" s="106"/>
      <c r="B469" s="296"/>
      <c r="C469" s="162"/>
      <c r="D469" s="162"/>
      <c r="E469" s="160"/>
      <c r="F469" s="107"/>
      <c r="G469" s="110"/>
      <c r="H469" s="107"/>
      <c r="I469" s="107"/>
      <c r="J469" s="110"/>
      <c r="K469" s="113"/>
      <c r="L469" s="103"/>
      <c r="M469" s="103"/>
    </row>
    <row r="470" spans="1:13" s="105" customFormat="1" ht="11.25" hidden="1" customHeight="1" x14ac:dyDescent="0.2">
      <c r="A470" s="106"/>
      <c r="B470" s="162"/>
      <c r="C470" s="162"/>
      <c r="D470" s="162"/>
      <c r="E470" s="112"/>
      <c r="F470" s="107"/>
      <c r="G470" s="110"/>
      <c r="H470" s="107"/>
      <c r="I470" s="107"/>
      <c r="J470" s="110"/>
      <c r="K470" s="113"/>
      <c r="L470" s="103"/>
      <c r="M470" s="103"/>
    </row>
    <row r="471" spans="1:13" s="105" customFormat="1" ht="11.25" hidden="1" customHeight="1" x14ac:dyDescent="0.2">
      <c r="A471" s="106"/>
      <c r="B471" s="162"/>
      <c r="C471" s="162"/>
      <c r="D471" s="162"/>
      <c r="E471" s="112"/>
      <c r="F471" s="107"/>
      <c r="G471" s="110"/>
      <c r="H471" s="107"/>
      <c r="I471" s="107"/>
      <c r="J471" s="110"/>
      <c r="K471" s="113"/>
      <c r="L471" s="103"/>
      <c r="M471" s="103"/>
    </row>
    <row r="472" spans="1:13" s="105" customFormat="1" ht="11.25" hidden="1" customHeight="1" x14ac:dyDescent="0.2">
      <c r="A472" s="106"/>
      <c r="B472" s="162"/>
      <c r="C472" s="162"/>
      <c r="D472" s="162"/>
      <c r="E472" s="112"/>
      <c r="F472" s="107"/>
      <c r="G472" s="110"/>
      <c r="H472" s="107"/>
      <c r="I472" s="107"/>
      <c r="J472" s="110"/>
      <c r="K472" s="113"/>
      <c r="L472" s="103"/>
      <c r="M472" s="103"/>
    </row>
    <row r="473" spans="1:13" s="105" customFormat="1" ht="11.25" hidden="1" customHeight="1" x14ac:dyDescent="0.2">
      <c r="A473" s="106"/>
      <c r="B473" s="162"/>
      <c r="C473" s="162"/>
      <c r="D473" s="160"/>
      <c r="E473" s="160"/>
      <c r="F473" s="107"/>
      <c r="G473" s="110"/>
      <c r="H473" s="107"/>
      <c r="I473" s="107"/>
      <c r="J473" s="110"/>
      <c r="K473" s="113"/>
      <c r="L473" s="103"/>
      <c r="M473" s="103"/>
    </row>
    <row r="474" spans="1:13" s="105" customFormat="1" ht="11.25" hidden="1" customHeight="1" x14ac:dyDescent="0.2">
      <c r="A474" s="106"/>
      <c r="B474" s="162"/>
      <c r="C474" s="162"/>
      <c r="D474" s="160"/>
      <c r="E474" s="160"/>
      <c r="F474" s="107"/>
      <c r="G474" s="110"/>
      <c r="H474" s="107"/>
      <c r="I474" s="107"/>
      <c r="J474" s="110"/>
      <c r="K474" s="113"/>
      <c r="L474" s="103"/>
      <c r="M474" s="103"/>
    </row>
    <row r="475" spans="1:13" s="105" customFormat="1" ht="11.25" hidden="1" customHeight="1" x14ac:dyDescent="0.2">
      <c r="A475" s="106"/>
      <c r="B475" s="162"/>
      <c r="C475" s="162"/>
      <c r="D475" s="160"/>
      <c r="E475" s="160"/>
      <c r="F475" s="107"/>
      <c r="G475" s="110"/>
      <c r="H475" s="107"/>
      <c r="I475" s="107"/>
      <c r="J475" s="110"/>
      <c r="K475" s="113"/>
      <c r="L475" s="103"/>
      <c r="M475" s="103"/>
    </row>
    <row r="476" spans="1:13" ht="11.25" customHeight="1" x14ac:dyDescent="0.15">
      <c r="A476" s="102" t="s">
        <v>729</v>
      </c>
      <c r="B476" s="350"/>
      <c r="C476" s="352"/>
      <c r="D476" s="352"/>
      <c r="E476" s="352"/>
      <c r="F476" s="352"/>
      <c r="G476" s="352"/>
      <c r="H476" s="352"/>
      <c r="I476" s="352"/>
      <c r="J476" s="352"/>
      <c r="K476" s="352"/>
      <c r="L476" s="352"/>
      <c r="M476" s="353"/>
    </row>
    <row r="477" spans="1:13" ht="11.25" hidden="1" customHeight="1" x14ac:dyDescent="0.15">
      <c r="A477" s="102" t="s">
        <v>730</v>
      </c>
      <c r="B477" s="374"/>
      <c r="C477" s="352"/>
      <c r="D477" s="352"/>
      <c r="E477" s="352"/>
      <c r="F477" s="352"/>
      <c r="G477" s="352"/>
      <c r="H477" s="352"/>
      <c r="I477" s="352"/>
      <c r="J477" s="352"/>
      <c r="K477" s="352"/>
      <c r="L477" s="352"/>
      <c r="M477" s="353"/>
    </row>
    <row r="478" spans="1:13" ht="11.25" hidden="1" customHeight="1" x14ac:dyDescent="0.15">
      <c r="A478" s="102" t="s">
        <v>731</v>
      </c>
      <c r="B478" s="350"/>
      <c r="C478" s="352"/>
      <c r="D478" s="352"/>
      <c r="E478" s="352"/>
      <c r="F478" s="352"/>
      <c r="G478" s="352"/>
      <c r="H478" s="352"/>
      <c r="I478" s="352"/>
      <c r="J478" s="352"/>
      <c r="K478" s="352"/>
      <c r="L478" s="352"/>
      <c r="M478" s="353"/>
    </row>
    <row r="481" spans="1:13" s="100" customFormat="1" ht="11.25" customHeight="1" x14ac:dyDescent="0.2">
      <c r="A481" s="98" t="s">
        <v>18</v>
      </c>
      <c r="B481" s="99" t="s">
        <v>708</v>
      </c>
      <c r="C481" s="357">
        <v>6011402001</v>
      </c>
      <c r="D481" s="358"/>
      <c r="E481" s="98" t="s">
        <v>709</v>
      </c>
      <c r="F481" s="359" t="s">
        <v>1639</v>
      </c>
      <c r="G481" s="360"/>
      <c r="H481" s="361"/>
      <c r="I481" s="98" t="s">
        <v>711</v>
      </c>
      <c r="J481" s="362"/>
      <c r="K481" s="363"/>
      <c r="L481" s="363"/>
      <c r="M481" s="364"/>
    </row>
    <row r="482" spans="1:13" s="100" customFormat="1" ht="11.25" customHeight="1" x14ac:dyDescent="0.2">
      <c r="A482" s="98" t="s">
        <v>712</v>
      </c>
      <c r="B482" s="99" t="s">
        <v>708</v>
      </c>
      <c r="C482" s="357">
        <v>6011403001</v>
      </c>
      <c r="D482" s="358"/>
      <c r="E482" s="359" t="s">
        <v>212</v>
      </c>
      <c r="F482" s="360"/>
      <c r="G482" s="360"/>
      <c r="H482" s="98" t="s">
        <v>712</v>
      </c>
      <c r="I482" s="99" t="s">
        <v>708</v>
      </c>
      <c r="J482" s="357">
        <v>6011404001</v>
      </c>
      <c r="K482" s="358"/>
      <c r="L482" s="365" t="s">
        <v>1640</v>
      </c>
      <c r="M482" s="366"/>
    </row>
    <row r="483" spans="1:13" s="100" customFormat="1" ht="11.25" customHeight="1" x14ac:dyDescent="0.2">
      <c r="A483" s="98" t="s">
        <v>466</v>
      </c>
      <c r="B483" s="347" t="s">
        <v>1641</v>
      </c>
      <c r="C483" s="348"/>
      <c r="D483" s="349"/>
      <c r="E483" s="347" t="s">
        <v>1642</v>
      </c>
      <c r="F483" s="348"/>
      <c r="G483" s="348"/>
      <c r="H483" s="348"/>
      <c r="I483" s="348"/>
      <c r="J483" s="348"/>
      <c r="K483" s="347"/>
      <c r="L483" s="348"/>
      <c r="M483" s="349"/>
    </row>
    <row r="484" spans="1:13" ht="11.25" customHeight="1" x14ac:dyDescent="0.15">
      <c r="A484" s="98" t="s">
        <v>713</v>
      </c>
      <c r="B484" s="350" t="s">
        <v>714</v>
      </c>
      <c r="C484" s="351"/>
      <c r="D484" s="351"/>
      <c r="E484" s="351"/>
      <c r="F484" s="351"/>
      <c r="G484" s="351"/>
      <c r="H484" s="351"/>
      <c r="I484" s="101" t="s">
        <v>715</v>
      </c>
      <c r="J484" s="350" t="s">
        <v>716</v>
      </c>
      <c r="K484" s="352"/>
      <c r="L484" s="352"/>
      <c r="M484" s="353"/>
    </row>
    <row r="485" spans="1:13" s="105" customFormat="1" ht="11.25" customHeight="1" x14ac:dyDescent="0.2">
      <c r="A485" s="102" t="s">
        <v>717</v>
      </c>
      <c r="B485" s="103" t="s">
        <v>1643</v>
      </c>
      <c r="C485" s="103" t="s">
        <v>961</v>
      </c>
      <c r="D485" s="103" t="s">
        <v>962</v>
      </c>
      <c r="E485" s="103" t="s">
        <v>963</v>
      </c>
      <c r="F485" s="104" t="s">
        <v>721</v>
      </c>
      <c r="G485" s="103" t="s">
        <v>1005</v>
      </c>
      <c r="H485" s="103"/>
      <c r="I485" s="103"/>
      <c r="J485" s="103"/>
      <c r="K485" s="113"/>
      <c r="L485" s="103"/>
      <c r="M485" s="103"/>
    </row>
    <row r="486" spans="1:13" s="105" customFormat="1" ht="11.25" customHeight="1" x14ac:dyDescent="0.2">
      <c r="A486" s="297" t="s">
        <v>1644</v>
      </c>
      <c r="B486" s="103"/>
      <c r="C486" s="300">
        <v>500</v>
      </c>
      <c r="D486" s="300">
        <v>700</v>
      </c>
      <c r="E486" s="300">
        <v>200</v>
      </c>
      <c r="F486" s="267">
        <v>40</v>
      </c>
      <c r="G486" s="146" t="s">
        <v>1645</v>
      </c>
      <c r="H486" s="107"/>
      <c r="I486" s="107"/>
      <c r="J486" s="110"/>
      <c r="K486" s="113"/>
      <c r="L486" s="103"/>
      <c r="M486" s="103"/>
    </row>
    <row r="487" spans="1:13" s="105" customFormat="1" ht="11.25" customHeight="1" x14ac:dyDescent="0.2">
      <c r="A487" s="106" t="s">
        <v>1646</v>
      </c>
      <c r="B487" s="103"/>
      <c r="C487" s="162">
        <v>400</v>
      </c>
      <c r="D487" s="162">
        <v>300</v>
      </c>
      <c r="E487" s="162">
        <v>500</v>
      </c>
      <c r="F487" s="160">
        <v>20</v>
      </c>
      <c r="G487" s="107" t="s">
        <v>1647</v>
      </c>
      <c r="H487" s="107"/>
      <c r="I487" s="107"/>
      <c r="J487" s="110"/>
      <c r="K487" s="113"/>
      <c r="L487" s="103"/>
      <c r="M487" s="103"/>
    </row>
    <row r="488" spans="1:13" s="105" customFormat="1" ht="11.25" customHeight="1" x14ac:dyDescent="0.2">
      <c r="A488" s="106" t="s">
        <v>1648</v>
      </c>
      <c r="B488" s="103"/>
      <c r="C488" s="162">
        <v>400</v>
      </c>
      <c r="D488" s="162">
        <v>300</v>
      </c>
      <c r="E488" s="162">
        <v>160</v>
      </c>
      <c r="F488" s="160">
        <v>8</v>
      </c>
      <c r="G488" s="107" t="s">
        <v>1649</v>
      </c>
      <c r="H488" s="107"/>
      <c r="J488" s="110"/>
      <c r="K488" s="113"/>
      <c r="L488" s="103"/>
      <c r="M488" s="103"/>
    </row>
    <row r="489" spans="1:13" s="105" customFormat="1" ht="11.25" customHeight="1" x14ac:dyDescent="0.2">
      <c r="A489" s="106" t="s">
        <v>1650</v>
      </c>
      <c r="B489" s="103" t="s">
        <v>1651</v>
      </c>
      <c r="C489" s="162">
        <v>420</v>
      </c>
      <c r="D489" s="162">
        <v>300</v>
      </c>
      <c r="E489" s="162">
        <v>1200</v>
      </c>
      <c r="F489" s="160">
        <v>10</v>
      </c>
      <c r="G489" s="107" t="s">
        <v>1652</v>
      </c>
      <c r="H489" s="107"/>
      <c r="I489" s="107"/>
      <c r="J489" s="110"/>
      <c r="K489" s="113"/>
      <c r="L489" s="103"/>
      <c r="M489" s="103"/>
    </row>
    <row r="490" spans="1:13" s="105" customFormat="1" ht="11.25" customHeight="1" x14ac:dyDescent="0.2">
      <c r="A490" s="106" t="s">
        <v>1653</v>
      </c>
      <c r="B490" s="103" t="s">
        <v>1654</v>
      </c>
      <c r="C490" s="162">
        <v>180</v>
      </c>
      <c r="D490" s="162">
        <v>180</v>
      </c>
      <c r="E490" s="162">
        <v>1295</v>
      </c>
      <c r="F490" s="160">
        <v>5</v>
      </c>
      <c r="G490" s="107" t="s">
        <v>1655</v>
      </c>
      <c r="H490" s="107"/>
      <c r="I490" s="107"/>
      <c r="J490" s="110"/>
      <c r="K490" s="113"/>
      <c r="L490" s="103"/>
      <c r="M490" s="103"/>
    </row>
    <row r="491" spans="1:13" s="105" customFormat="1" ht="11.25" customHeight="1" x14ac:dyDescent="0.2">
      <c r="A491" s="106" t="s">
        <v>1656</v>
      </c>
      <c r="B491" s="103" t="s">
        <v>1657</v>
      </c>
      <c r="C491" s="162">
        <v>545</v>
      </c>
      <c r="D491" s="162">
        <v>212</v>
      </c>
      <c r="E491" s="162">
        <v>300</v>
      </c>
      <c r="F491" s="160">
        <v>12.5</v>
      </c>
      <c r="G491" s="107" t="s">
        <v>1658</v>
      </c>
      <c r="H491" s="107"/>
      <c r="I491" s="107"/>
      <c r="J491" s="110"/>
      <c r="K491" s="113"/>
      <c r="L491" s="103"/>
      <c r="M491" s="103"/>
    </row>
    <row r="492" spans="1:13" s="105" customFormat="1" ht="11.25" customHeight="1" x14ac:dyDescent="0.2">
      <c r="A492" s="106"/>
      <c r="B492" s="103"/>
      <c r="C492" s="296"/>
      <c r="D492" s="162"/>
      <c r="E492" s="162"/>
      <c r="F492" s="160"/>
      <c r="G492" s="107"/>
      <c r="H492" s="107"/>
      <c r="I492" s="107"/>
      <c r="J492" s="110"/>
      <c r="K492" s="113"/>
      <c r="L492" s="103"/>
      <c r="M492" s="103"/>
    </row>
    <row r="493" spans="1:13" s="105" customFormat="1" ht="11.25" hidden="1" customHeight="1" x14ac:dyDescent="0.2">
      <c r="A493" s="106"/>
      <c r="B493" s="103"/>
      <c r="C493" s="106"/>
      <c r="D493" s="106"/>
      <c r="E493" s="106"/>
      <c r="F493" s="106"/>
      <c r="G493" s="106"/>
      <c r="H493" s="107"/>
      <c r="I493" s="107"/>
      <c r="J493" s="110"/>
      <c r="K493" s="113"/>
      <c r="L493" s="103"/>
      <c r="M493" s="103"/>
    </row>
    <row r="494" spans="1:13" s="105" customFormat="1" ht="11.25" hidden="1" customHeight="1" x14ac:dyDescent="0.2">
      <c r="A494" s="106"/>
      <c r="B494" s="296"/>
      <c r="C494" s="162"/>
      <c r="D494" s="162"/>
      <c r="E494" s="160"/>
      <c r="F494" s="107"/>
      <c r="G494" s="110"/>
      <c r="H494" s="107"/>
      <c r="I494" s="107"/>
      <c r="J494" s="110"/>
      <c r="K494" s="113"/>
      <c r="L494" s="103"/>
      <c r="M494" s="103"/>
    </row>
    <row r="495" spans="1:13" s="105" customFormat="1" ht="11.25" hidden="1" customHeight="1" x14ac:dyDescent="0.2">
      <c r="A495" s="106"/>
      <c r="B495" s="296"/>
      <c r="C495" s="162"/>
      <c r="D495" s="162"/>
      <c r="E495" s="160"/>
      <c r="F495" s="107"/>
      <c r="G495" s="110"/>
      <c r="H495" s="107"/>
      <c r="I495" s="107"/>
      <c r="J495" s="110"/>
      <c r="K495" s="113"/>
      <c r="L495" s="103"/>
      <c r="M495" s="103"/>
    </row>
    <row r="496" spans="1:13" s="105" customFormat="1" ht="11.25" hidden="1" customHeight="1" x14ac:dyDescent="0.2">
      <c r="A496" s="106"/>
      <c r="B496" s="296"/>
      <c r="C496" s="162"/>
      <c r="D496" s="162"/>
      <c r="E496" s="160"/>
      <c r="F496" s="107"/>
      <c r="G496" s="110"/>
      <c r="H496" s="107"/>
      <c r="I496" s="107"/>
      <c r="J496" s="110"/>
      <c r="K496" s="113"/>
      <c r="L496" s="103"/>
      <c r="M496" s="103"/>
    </row>
    <row r="497" spans="1:13" s="105" customFormat="1" ht="11.25" hidden="1" customHeight="1" x14ac:dyDescent="0.2">
      <c r="A497" s="106"/>
      <c r="B497" s="162"/>
      <c r="C497" s="162"/>
      <c r="D497" s="162"/>
      <c r="E497" s="112"/>
      <c r="F497" s="107"/>
      <c r="G497" s="110"/>
      <c r="H497" s="107"/>
      <c r="I497" s="107"/>
      <c r="J497" s="110"/>
      <c r="K497" s="113"/>
      <c r="L497" s="103"/>
      <c r="M497" s="103"/>
    </row>
    <row r="498" spans="1:13" s="105" customFormat="1" ht="11.25" hidden="1" customHeight="1" x14ac:dyDescent="0.2">
      <c r="A498" s="106"/>
      <c r="B498" s="162"/>
      <c r="C498" s="162"/>
      <c r="D498" s="162"/>
      <c r="E498" s="112"/>
      <c r="F498" s="107"/>
      <c r="G498" s="110"/>
      <c r="H498" s="107"/>
      <c r="I498" s="107"/>
      <c r="J498" s="110"/>
      <c r="K498" s="113"/>
      <c r="L498" s="103"/>
      <c r="M498" s="103"/>
    </row>
    <row r="499" spans="1:13" s="105" customFormat="1" ht="11.25" hidden="1" customHeight="1" x14ac:dyDescent="0.2">
      <c r="A499" s="106"/>
      <c r="B499" s="162"/>
      <c r="C499" s="162"/>
      <c r="D499" s="162"/>
      <c r="E499" s="112"/>
      <c r="F499" s="107"/>
      <c r="G499" s="110"/>
      <c r="H499" s="107"/>
      <c r="I499" s="107"/>
      <c r="J499" s="110"/>
      <c r="K499" s="113"/>
      <c r="L499" s="103"/>
      <c r="M499" s="103"/>
    </row>
    <row r="500" spans="1:13" s="105" customFormat="1" ht="11.25" hidden="1" customHeight="1" x14ac:dyDescent="0.2">
      <c r="A500" s="106"/>
      <c r="B500" s="162"/>
      <c r="C500" s="162"/>
      <c r="D500" s="160"/>
      <c r="E500" s="160"/>
      <c r="F500" s="107"/>
      <c r="G500" s="110"/>
      <c r="H500" s="107"/>
      <c r="I500" s="107"/>
      <c r="J500" s="110"/>
      <c r="K500" s="113"/>
      <c r="L500" s="103"/>
      <c r="M500" s="103"/>
    </row>
    <row r="501" spans="1:13" s="105" customFormat="1" ht="11.25" hidden="1" customHeight="1" x14ac:dyDescent="0.2">
      <c r="A501" s="106"/>
      <c r="B501" s="162"/>
      <c r="C501" s="162"/>
      <c r="D501" s="160"/>
      <c r="E501" s="160"/>
      <c r="F501" s="107"/>
      <c r="G501" s="110"/>
      <c r="H501" s="107"/>
      <c r="I501" s="107"/>
      <c r="J501" s="110"/>
      <c r="K501" s="113"/>
      <c r="L501" s="103"/>
      <c r="M501" s="103"/>
    </row>
    <row r="502" spans="1:13" s="105" customFormat="1" ht="11.25" hidden="1" customHeight="1" x14ac:dyDescent="0.2">
      <c r="A502" s="106"/>
      <c r="B502" s="162"/>
      <c r="C502" s="162"/>
      <c r="D502" s="160"/>
      <c r="E502" s="160"/>
      <c r="F502" s="107"/>
      <c r="G502" s="110"/>
      <c r="H502" s="107"/>
      <c r="I502" s="107"/>
      <c r="J502" s="110"/>
      <c r="K502" s="113"/>
      <c r="L502" s="103"/>
      <c r="M502" s="103"/>
    </row>
    <row r="503" spans="1:13" ht="11.25" customHeight="1" x14ac:dyDescent="0.15">
      <c r="A503" s="102" t="s">
        <v>729</v>
      </c>
      <c r="B503" s="350" t="s">
        <v>1552</v>
      </c>
      <c r="C503" s="352"/>
      <c r="D503" s="352"/>
      <c r="E503" s="352"/>
      <c r="F503" s="352"/>
      <c r="G503" s="352"/>
      <c r="H503" s="352"/>
      <c r="I503" s="352"/>
      <c r="J503" s="352"/>
      <c r="K503" s="352"/>
      <c r="L503" s="352"/>
      <c r="M503" s="353"/>
    </row>
    <row r="504" spans="1:13" ht="11.25" customHeight="1" x14ac:dyDescent="0.15">
      <c r="A504" s="102" t="s">
        <v>730</v>
      </c>
      <c r="B504" s="374" t="s">
        <v>1659</v>
      </c>
      <c r="C504" s="352"/>
      <c r="D504" s="352"/>
      <c r="E504" s="352"/>
      <c r="F504" s="352"/>
      <c r="G504" s="352"/>
      <c r="H504" s="352"/>
      <c r="I504" s="352"/>
      <c r="J504" s="352"/>
      <c r="K504" s="352"/>
      <c r="L504" s="352"/>
      <c r="M504" s="353"/>
    </row>
    <row r="505" spans="1:13" ht="11.25" customHeight="1" x14ac:dyDescent="0.15">
      <c r="A505" s="102" t="s">
        <v>731</v>
      </c>
      <c r="B505" s="374" t="s">
        <v>1660</v>
      </c>
      <c r="C505" s="352"/>
      <c r="D505" s="352"/>
      <c r="E505" s="352"/>
      <c r="F505" s="352"/>
      <c r="G505" s="352"/>
      <c r="H505" s="352"/>
      <c r="I505" s="352"/>
      <c r="J505" s="352"/>
      <c r="K505" s="352"/>
      <c r="L505" s="352"/>
      <c r="M505" s="353"/>
    </row>
    <row r="508" spans="1:13" s="100" customFormat="1" ht="11.25" customHeight="1" x14ac:dyDescent="0.2">
      <c r="A508" s="98" t="s">
        <v>18</v>
      </c>
      <c r="B508" s="99" t="s">
        <v>708</v>
      </c>
      <c r="C508" s="357">
        <v>6011405001</v>
      </c>
      <c r="D508" s="358"/>
      <c r="E508" s="98" t="s">
        <v>709</v>
      </c>
      <c r="F508" s="359" t="s">
        <v>1661</v>
      </c>
      <c r="G508" s="360"/>
      <c r="H508" s="361"/>
      <c r="I508" s="98" t="s">
        <v>711</v>
      </c>
      <c r="J508" s="362"/>
      <c r="K508" s="363"/>
      <c r="L508" s="363"/>
      <c r="M508" s="364"/>
    </row>
    <row r="509" spans="1:13" s="100" customFormat="1" ht="11.25" customHeight="1" x14ac:dyDescent="0.2">
      <c r="A509" s="98" t="s">
        <v>712</v>
      </c>
      <c r="B509" s="99" t="s">
        <v>708</v>
      </c>
      <c r="C509" s="357">
        <v>6011406001</v>
      </c>
      <c r="D509" s="358"/>
      <c r="E509" s="359" t="s">
        <v>380</v>
      </c>
      <c r="F509" s="360"/>
      <c r="G509" s="360"/>
      <c r="H509" s="98" t="s">
        <v>712</v>
      </c>
      <c r="I509" s="99" t="s">
        <v>708</v>
      </c>
      <c r="J509" s="357">
        <v>6011407001</v>
      </c>
      <c r="K509" s="358"/>
      <c r="L509" s="365" t="s">
        <v>381</v>
      </c>
      <c r="M509" s="366"/>
    </row>
    <row r="510" spans="1:13" s="100" customFormat="1" ht="11.25" customHeight="1" x14ac:dyDescent="0.2">
      <c r="A510" s="98" t="s">
        <v>466</v>
      </c>
      <c r="B510" s="347" t="s">
        <v>1641</v>
      </c>
      <c r="C510" s="348"/>
      <c r="D510" s="349"/>
      <c r="E510" s="347" t="s">
        <v>1662</v>
      </c>
      <c r="F510" s="348"/>
      <c r="G510" s="348"/>
      <c r="H510" s="348"/>
      <c r="I510" s="348"/>
      <c r="J510" s="348"/>
      <c r="K510" s="347"/>
      <c r="L510" s="348"/>
      <c r="M510" s="349"/>
    </row>
    <row r="511" spans="1:13" ht="11.25" customHeight="1" x14ac:dyDescent="0.15">
      <c r="A511" s="98" t="s">
        <v>713</v>
      </c>
      <c r="B511" s="350" t="s">
        <v>714</v>
      </c>
      <c r="C511" s="351"/>
      <c r="D511" s="351"/>
      <c r="E511" s="351"/>
      <c r="F511" s="351"/>
      <c r="G511" s="351"/>
      <c r="H511" s="351"/>
      <c r="I511" s="101" t="s">
        <v>715</v>
      </c>
      <c r="J511" s="350" t="s">
        <v>737</v>
      </c>
      <c r="K511" s="352"/>
      <c r="L511" s="352"/>
      <c r="M511" s="353"/>
    </row>
    <row r="512" spans="1:13" s="105" customFormat="1" ht="11.25" customHeight="1" x14ac:dyDescent="0.2">
      <c r="A512" s="102" t="s">
        <v>717</v>
      </c>
      <c r="B512" s="103" t="s">
        <v>1643</v>
      </c>
      <c r="C512" s="103" t="s">
        <v>961</v>
      </c>
      <c r="D512" s="103" t="s">
        <v>962</v>
      </c>
      <c r="E512" s="103" t="s">
        <v>963</v>
      </c>
      <c r="F512" s="104" t="s">
        <v>721</v>
      </c>
      <c r="G512" s="103" t="s">
        <v>1005</v>
      </c>
      <c r="H512" s="103"/>
      <c r="I512" s="103"/>
      <c r="J512" s="103"/>
      <c r="K512" s="113"/>
      <c r="L512" s="103"/>
      <c r="M512" s="103"/>
    </row>
    <row r="513" spans="1:13" s="105" customFormat="1" ht="11.25" customHeight="1" x14ac:dyDescent="0.2">
      <c r="A513" s="297" t="s">
        <v>1663</v>
      </c>
      <c r="B513" s="300"/>
      <c r="C513" s="300">
        <v>355</v>
      </c>
      <c r="D513" s="300">
        <v>502</v>
      </c>
      <c r="E513" s="300">
        <v>1280</v>
      </c>
      <c r="F513" s="267">
        <v>90</v>
      </c>
      <c r="G513" s="146" t="s">
        <v>1664</v>
      </c>
      <c r="H513" s="110"/>
      <c r="I513" s="107"/>
      <c r="J513" s="110"/>
      <c r="K513" s="113"/>
      <c r="L513" s="103"/>
      <c r="M513" s="103"/>
    </row>
    <row r="514" spans="1:13" s="105" customFormat="1" ht="11.25" customHeight="1" x14ac:dyDescent="0.2">
      <c r="A514" s="106" t="s">
        <v>1665</v>
      </c>
      <c r="B514" s="162"/>
      <c r="C514" s="162">
        <v>690</v>
      </c>
      <c r="D514" s="162">
        <v>502</v>
      </c>
      <c r="E514" s="162">
        <v>1350</v>
      </c>
      <c r="F514" s="267">
        <v>170</v>
      </c>
      <c r="G514" s="107" t="s">
        <v>1666</v>
      </c>
      <c r="H514" s="110"/>
      <c r="I514" s="107"/>
      <c r="J514" s="110"/>
      <c r="K514" s="113"/>
      <c r="L514" s="103"/>
      <c r="M514" s="103"/>
    </row>
    <row r="515" spans="1:13" s="105" customFormat="1" ht="11.25" customHeight="1" x14ac:dyDescent="0.2">
      <c r="A515" s="106" t="s">
        <v>1667</v>
      </c>
      <c r="B515" s="162" t="s">
        <v>1668</v>
      </c>
      <c r="C515" s="162">
        <v>485</v>
      </c>
      <c r="D515" s="162">
        <f>248+15+90</f>
        <v>353</v>
      </c>
      <c r="E515" s="162">
        <v>1100</v>
      </c>
      <c r="F515" s="160">
        <v>66</v>
      </c>
      <c r="G515" s="107" t="s">
        <v>1669</v>
      </c>
      <c r="H515" s="110"/>
      <c r="I515" s="107"/>
      <c r="J515" s="110"/>
      <c r="K515" s="113"/>
      <c r="L515" s="103"/>
      <c r="M515" s="103"/>
    </row>
    <row r="516" spans="1:13" s="105" customFormat="1" ht="11.25" customHeight="1" x14ac:dyDescent="0.2">
      <c r="A516" s="106" t="s">
        <v>1670</v>
      </c>
      <c r="B516" s="296"/>
      <c r="C516" s="162">
        <v>234</v>
      </c>
      <c r="D516" s="162">
        <v>180</v>
      </c>
      <c r="E516" s="162">
        <v>1325</v>
      </c>
      <c r="F516" s="118">
        <v>15</v>
      </c>
      <c r="G516" s="110" t="s">
        <v>1671</v>
      </c>
      <c r="H516" s="107"/>
      <c r="I516" s="107"/>
      <c r="J516" s="110"/>
      <c r="K516" s="113"/>
      <c r="L516" s="103"/>
      <c r="M516" s="103"/>
    </row>
    <row r="517" spans="1:13" s="105" customFormat="1" ht="11.25" customHeight="1" x14ac:dyDescent="0.2">
      <c r="A517" s="106"/>
      <c r="B517" s="296"/>
      <c r="C517" s="162"/>
      <c r="D517" s="162"/>
      <c r="E517" s="160"/>
      <c r="F517" s="107"/>
      <c r="G517" s="110"/>
      <c r="H517" s="107"/>
      <c r="I517" s="107"/>
      <c r="J517" s="110"/>
      <c r="K517" s="113"/>
      <c r="L517" s="103"/>
      <c r="M517" s="103"/>
    </row>
    <row r="518" spans="1:13" s="105" customFormat="1" ht="11.25" hidden="1" customHeight="1" x14ac:dyDescent="0.2">
      <c r="A518" s="106"/>
      <c r="B518" s="296"/>
      <c r="C518" s="162"/>
      <c r="D518" s="162"/>
      <c r="E518" s="160"/>
      <c r="F518" s="107"/>
      <c r="G518" s="110"/>
      <c r="H518" s="107"/>
      <c r="I518" s="107"/>
      <c r="J518" s="110"/>
      <c r="K518" s="113"/>
      <c r="L518" s="103"/>
      <c r="M518" s="103"/>
    </row>
    <row r="519" spans="1:13" s="105" customFormat="1" ht="11.25" hidden="1" customHeight="1" x14ac:dyDescent="0.2">
      <c r="A519" s="106"/>
      <c r="B519" s="296"/>
      <c r="C519" s="162"/>
      <c r="D519" s="162"/>
      <c r="E519" s="160"/>
      <c r="F519" s="107"/>
      <c r="G519" s="110"/>
      <c r="H519" s="107"/>
      <c r="I519" s="107"/>
      <c r="J519" s="110"/>
      <c r="K519" s="113"/>
      <c r="L519" s="103"/>
      <c r="M519" s="103"/>
    </row>
    <row r="520" spans="1:13" s="105" customFormat="1" ht="11.25" hidden="1" customHeight="1" x14ac:dyDescent="0.2">
      <c r="A520" s="106"/>
      <c r="B520" s="296"/>
      <c r="C520" s="162"/>
      <c r="D520" s="162"/>
      <c r="E520" s="160"/>
      <c r="F520" s="107"/>
      <c r="G520" s="110"/>
      <c r="H520" s="107"/>
      <c r="I520" s="107"/>
      <c r="J520" s="110"/>
      <c r="K520" s="113"/>
      <c r="L520" s="103"/>
      <c r="M520" s="103"/>
    </row>
    <row r="521" spans="1:13" s="105" customFormat="1" ht="11.25" hidden="1" customHeight="1" x14ac:dyDescent="0.2">
      <c r="A521" s="106"/>
      <c r="B521" s="296"/>
      <c r="C521" s="162"/>
      <c r="D521" s="162"/>
      <c r="E521" s="160"/>
      <c r="F521" s="107"/>
      <c r="G521" s="110"/>
      <c r="H521" s="107"/>
      <c r="I521" s="107"/>
      <c r="J521" s="110"/>
      <c r="K521" s="113"/>
      <c r="L521" s="103"/>
      <c r="M521" s="103"/>
    </row>
    <row r="522" spans="1:13" s="105" customFormat="1" ht="11.25" hidden="1" customHeight="1" x14ac:dyDescent="0.2">
      <c r="A522" s="106"/>
      <c r="B522" s="296"/>
      <c r="C522" s="162"/>
      <c r="D522" s="162"/>
      <c r="E522" s="160"/>
      <c r="F522" s="107"/>
      <c r="G522" s="110"/>
      <c r="H522" s="107"/>
      <c r="I522" s="107"/>
      <c r="J522" s="110"/>
      <c r="K522" s="113"/>
      <c r="L522" s="103"/>
      <c r="M522" s="103"/>
    </row>
    <row r="523" spans="1:13" s="105" customFormat="1" ht="11.25" hidden="1" customHeight="1" x14ac:dyDescent="0.2">
      <c r="A523" s="106"/>
      <c r="B523" s="162"/>
      <c r="C523" s="162"/>
      <c r="D523" s="162"/>
      <c r="E523" s="112"/>
      <c r="F523" s="107"/>
      <c r="G523" s="110"/>
      <c r="H523" s="107"/>
      <c r="I523" s="107"/>
      <c r="J523" s="110"/>
      <c r="K523" s="113"/>
      <c r="L523" s="103"/>
      <c r="M523" s="103"/>
    </row>
    <row r="524" spans="1:13" s="105" customFormat="1" ht="11.25" hidden="1" customHeight="1" x14ac:dyDescent="0.2">
      <c r="A524" s="106"/>
      <c r="B524" s="162"/>
      <c r="C524" s="162"/>
      <c r="D524" s="162"/>
      <c r="E524" s="112"/>
      <c r="F524" s="107"/>
      <c r="G524" s="110"/>
      <c r="H524" s="107"/>
      <c r="I524" s="107"/>
      <c r="J524" s="110"/>
      <c r="K524" s="113"/>
      <c r="L524" s="103"/>
      <c r="M524" s="103"/>
    </row>
    <row r="525" spans="1:13" s="105" customFormat="1" ht="11.25" hidden="1" customHeight="1" x14ac:dyDescent="0.2">
      <c r="A525" s="106"/>
      <c r="B525" s="162"/>
      <c r="C525" s="162"/>
      <c r="D525" s="162"/>
      <c r="E525" s="112"/>
      <c r="F525" s="107"/>
      <c r="G525" s="110"/>
      <c r="H525" s="107"/>
      <c r="I525" s="107"/>
      <c r="J525" s="110"/>
      <c r="K525" s="113"/>
      <c r="L525" s="103"/>
      <c r="M525" s="103"/>
    </row>
    <row r="526" spans="1:13" s="105" customFormat="1" ht="11.25" hidden="1" customHeight="1" x14ac:dyDescent="0.2">
      <c r="A526" s="106"/>
      <c r="B526" s="162"/>
      <c r="C526" s="162"/>
      <c r="D526" s="160"/>
      <c r="E526" s="160"/>
      <c r="F526" s="107"/>
      <c r="G526" s="110"/>
      <c r="H526" s="107"/>
      <c r="I526" s="107"/>
      <c r="J526" s="110"/>
      <c r="K526" s="113"/>
      <c r="L526" s="103"/>
      <c r="M526" s="103"/>
    </row>
    <row r="527" spans="1:13" s="105" customFormat="1" ht="11.25" hidden="1" customHeight="1" x14ac:dyDescent="0.2">
      <c r="A527" s="106"/>
      <c r="B527" s="162"/>
      <c r="C527" s="162"/>
      <c r="D527" s="160"/>
      <c r="E527" s="160"/>
      <c r="F527" s="107"/>
      <c r="G527" s="110"/>
      <c r="H527" s="107"/>
      <c r="I527" s="107"/>
      <c r="J527" s="110"/>
      <c r="K527" s="113"/>
      <c r="L527" s="103"/>
      <c r="M527" s="103"/>
    </row>
    <row r="528" spans="1:13" s="105" customFormat="1" ht="11.25" hidden="1" customHeight="1" x14ac:dyDescent="0.2">
      <c r="A528" s="106"/>
      <c r="B528" s="162"/>
      <c r="C528" s="162"/>
      <c r="D528" s="160"/>
      <c r="E528" s="160"/>
      <c r="F528" s="107"/>
      <c r="G528" s="110"/>
      <c r="H528" s="107"/>
      <c r="I528" s="107"/>
      <c r="J528" s="110"/>
      <c r="K528" s="113"/>
      <c r="L528" s="103"/>
      <c r="M528" s="103"/>
    </row>
    <row r="529" spans="1:13" ht="11.25" customHeight="1" x14ac:dyDescent="0.15">
      <c r="A529" s="102" t="s">
        <v>729</v>
      </c>
      <c r="B529" s="350" t="s">
        <v>1552</v>
      </c>
      <c r="C529" s="352"/>
      <c r="D529" s="352"/>
      <c r="E529" s="352"/>
      <c r="F529" s="352"/>
      <c r="G529" s="352"/>
      <c r="H529" s="352"/>
      <c r="I529" s="352"/>
      <c r="J529" s="352"/>
      <c r="K529" s="352"/>
      <c r="L529" s="352"/>
      <c r="M529" s="353"/>
    </row>
    <row r="530" spans="1:13" ht="11.25" customHeight="1" x14ac:dyDescent="0.15">
      <c r="A530" s="102" t="s">
        <v>730</v>
      </c>
      <c r="B530" s="374" t="s">
        <v>1672</v>
      </c>
      <c r="C530" s="352"/>
      <c r="D530" s="352"/>
      <c r="E530" s="352"/>
      <c r="F530" s="352"/>
      <c r="G530" s="352"/>
      <c r="H530" s="352"/>
      <c r="I530" s="352"/>
      <c r="J530" s="352"/>
      <c r="K530" s="352"/>
      <c r="L530" s="352"/>
      <c r="M530" s="353"/>
    </row>
    <row r="531" spans="1:13" ht="11.25" customHeight="1" x14ac:dyDescent="0.15">
      <c r="A531" s="102" t="s">
        <v>731</v>
      </c>
      <c r="B531" s="350"/>
      <c r="C531" s="352"/>
      <c r="D531" s="352"/>
      <c r="E531" s="352"/>
      <c r="F531" s="352"/>
      <c r="G531" s="352"/>
      <c r="H531" s="352"/>
      <c r="I531" s="352"/>
      <c r="J531" s="352"/>
      <c r="K531" s="352"/>
      <c r="L531" s="352"/>
      <c r="M531" s="353"/>
    </row>
    <row r="534" spans="1:13" s="100" customFormat="1" ht="11.25" customHeight="1" x14ac:dyDescent="0.2">
      <c r="A534" s="98" t="s">
        <v>18</v>
      </c>
      <c r="B534" s="99" t="s">
        <v>708</v>
      </c>
      <c r="C534" s="357">
        <v>6011502001</v>
      </c>
      <c r="D534" s="358"/>
      <c r="E534" s="98" t="s">
        <v>709</v>
      </c>
      <c r="F534" s="359" t="s">
        <v>1673</v>
      </c>
      <c r="G534" s="360"/>
      <c r="H534" s="361"/>
      <c r="I534" s="98" t="s">
        <v>711</v>
      </c>
      <c r="J534" s="362"/>
      <c r="K534" s="363"/>
      <c r="L534" s="363"/>
      <c r="M534" s="364"/>
    </row>
    <row r="535" spans="1:13" s="100" customFormat="1" ht="11.25" customHeight="1" x14ac:dyDescent="0.2">
      <c r="A535" s="98" t="s">
        <v>712</v>
      </c>
      <c r="B535" s="99" t="s">
        <v>708</v>
      </c>
      <c r="C535" s="357">
        <v>6011503001</v>
      </c>
      <c r="D535" s="358"/>
      <c r="E535" s="359" t="s">
        <v>213</v>
      </c>
      <c r="F535" s="360"/>
      <c r="G535" s="360"/>
      <c r="H535" s="98" t="s">
        <v>712</v>
      </c>
      <c r="I535" s="99"/>
      <c r="J535" s="357"/>
      <c r="K535" s="358"/>
      <c r="L535" s="365"/>
      <c r="M535" s="366"/>
    </row>
    <row r="536" spans="1:13" s="100" customFormat="1" ht="11.25" customHeight="1" x14ac:dyDescent="0.2">
      <c r="A536" s="98" t="s">
        <v>466</v>
      </c>
      <c r="B536" s="347" t="s">
        <v>774</v>
      </c>
      <c r="C536" s="348"/>
      <c r="D536" s="349"/>
      <c r="E536" s="370" t="s">
        <v>1785</v>
      </c>
      <c r="F536" s="348"/>
      <c r="G536" s="348"/>
      <c r="H536" s="348"/>
      <c r="I536" s="348"/>
      <c r="J536" s="348"/>
      <c r="K536" s="347" t="s">
        <v>1674</v>
      </c>
      <c r="L536" s="348"/>
      <c r="M536" s="349"/>
    </row>
    <row r="537" spans="1:13" ht="11.25" customHeight="1" x14ac:dyDescent="0.15">
      <c r="A537" s="98" t="s">
        <v>713</v>
      </c>
      <c r="B537" s="350" t="s">
        <v>714</v>
      </c>
      <c r="C537" s="351"/>
      <c r="D537" s="351"/>
      <c r="E537" s="351"/>
      <c r="F537" s="351"/>
      <c r="G537" s="351"/>
      <c r="H537" s="351"/>
      <c r="I537" s="101" t="s">
        <v>715</v>
      </c>
      <c r="J537" s="350" t="s">
        <v>737</v>
      </c>
      <c r="K537" s="352"/>
      <c r="L537" s="352"/>
      <c r="M537" s="353"/>
    </row>
    <row r="538" spans="1:13" s="105" customFormat="1" ht="11.25" customHeight="1" x14ac:dyDescent="0.2">
      <c r="A538" s="102" t="s">
        <v>717</v>
      </c>
      <c r="B538" s="103" t="s">
        <v>961</v>
      </c>
      <c r="C538" s="103" t="s">
        <v>962</v>
      </c>
      <c r="D538" s="103" t="s">
        <v>963</v>
      </c>
      <c r="E538" s="104" t="s">
        <v>721</v>
      </c>
      <c r="F538" s="103" t="s">
        <v>1005</v>
      </c>
      <c r="G538" s="103"/>
      <c r="H538" s="103"/>
      <c r="I538" s="103"/>
      <c r="J538" s="103"/>
      <c r="K538" s="113"/>
      <c r="L538" s="103"/>
      <c r="M538" s="103"/>
    </row>
    <row r="539" spans="1:13" s="105" customFormat="1" ht="11.25" customHeight="1" x14ac:dyDescent="0.2">
      <c r="A539" s="297" t="s">
        <v>1675</v>
      </c>
      <c r="B539" s="300">
        <v>550</v>
      </c>
      <c r="C539" s="300">
        <v>150</v>
      </c>
      <c r="D539" s="300">
        <v>1200</v>
      </c>
      <c r="E539" s="267">
        <v>22</v>
      </c>
      <c r="F539" s="146" t="s">
        <v>1676</v>
      </c>
      <c r="G539" s="110"/>
      <c r="H539" s="110"/>
      <c r="I539" s="107"/>
      <c r="J539" s="110"/>
      <c r="K539" s="113"/>
      <c r="L539" s="103"/>
      <c r="M539" s="103"/>
    </row>
    <row r="540" spans="1:13" s="105" customFormat="1" ht="11.25" customHeight="1" x14ac:dyDescent="0.2">
      <c r="A540" s="297" t="s">
        <v>1677</v>
      </c>
      <c r="B540" s="300">
        <v>550</v>
      </c>
      <c r="C540" s="300">
        <v>150</v>
      </c>
      <c r="D540" s="300">
        <v>900</v>
      </c>
      <c r="E540" s="267">
        <v>30</v>
      </c>
      <c r="F540" s="146" t="s">
        <v>1678</v>
      </c>
      <c r="G540" s="110"/>
      <c r="H540" s="110"/>
      <c r="I540" s="107"/>
      <c r="J540" s="110"/>
      <c r="K540" s="113"/>
      <c r="L540" s="103"/>
      <c r="M540" s="103"/>
    </row>
    <row r="541" spans="1:13" s="105" customFormat="1" ht="11.25" customHeight="1" x14ac:dyDescent="0.2">
      <c r="A541" s="106" t="s">
        <v>1679</v>
      </c>
      <c r="B541" s="162">
        <v>116</v>
      </c>
      <c r="C541" s="162">
        <v>30</v>
      </c>
      <c r="D541" s="162">
        <v>120</v>
      </c>
      <c r="E541" s="156">
        <v>0.17</v>
      </c>
      <c r="F541" s="107" t="s">
        <v>1680</v>
      </c>
      <c r="G541" s="110"/>
      <c r="H541" s="110"/>
      <c r="I541" s="107"/>
      <c r="J541" s="110"/>
      <c r="K541" s="113"/>
      <c r="L541" s="103"/>
      <c r="M541" s="103"/>
    </row>
    <row r="542" spans="1:13" s="105" customFormat="1" ht="11.25" customHeight="1" x14ac:dyDescent="0.2">
      <c r="A542" s="106" t="s">
        <v>1681</v>
      </c>
      <c r="B542" s="162">
        <v>150</v>
      </c>
      <c r="C542" s="162">
        <v>54.4</v>
      </c>
      <c r="D542" s="162">
        <v>240</v>
      </c>
      <c r="E542" s="156">
        <v>0.53</v>
      </c>
      <c r="F542" s="107" t="s">
        <v>1682</v>
      </c>
      <c r="G542" s="110"/>
      <c r="H542" s="110"/>
      <c r="I542" s="107"/>
      <c r="J542" s="110"/>
      <c r="K542" s="113"/>
      <c r="L542" s="103"/>
      <c r="M542" s="103"/>
    </row>
    <row r="543" spans="1:13" s="105" customFormat="1" ht="11.25" customHeight="1" x14ac:dyDescent="0.2">
      <c r="A543" s="106"/>
      <c r="B543" s="296"/>
      <c r="C543" s="162"/>
      <c r="D543" s="162"/>
      <c r="E543" s="160"/>
      <c r="F543" s="107"/>
      <c r="G543" s="110"/>
      <c r="H543" s="107"/>
      <c r="I543" s="107"/>
      <c r="J543" s="110"/>
      <c r="K543" s="113"/>
      <c r="L543" s="103"/>
      <c r="M543" s="103"/>
    </row>
    <row r="544" spans="1:13" s="105" customFormat="1" ht="11.25" hidden="1" customHeight="1" x14ac:dyDescent="0.2">
      <c r="A544" s="106"/>
      <c r="B544" s="296"/>
      <c r="C544" s="162"/>
      <c r="D544" s="162"/>
      <c r="E544" s="160"/>
      <c r="F544" s="107"/>
      <c r="G544" s="110"/>
      <c r="H544" s="107"/>
      <c r="I544" s="107"/>
      <c r="J544" s="110"/>
      <c r="K544" s="113"/>
      <c r="L544" s="103"/>
      <c r="M544" s="103"/>
    </row>
    <row r="545" spans="1:13" s="105" customFormat="1" ht="11.25" hidden="1" customHeight="1" x14ac:dyDescent="0.2">
      <c r="A545" s="106"/>
      <c r="B545" s="296"/>
      <c r="C545" s="162"/>
      <c r="D545" s="162"/>
      <c r="E545" s="160"/>
      <c r="F545" s="107"/>
      <c r="G545" s="110"/>
      <c r="H545" s="107"/>
      <c r="I545" s="107"/>
      <c r="J545" s="110"/>
      <c r="K545" s="113"/>
      <c r="L545" s="103"/>
      <c r="M545" s="103"/>
    </row>
    <row r="546" spans="1:13" s="105" customFormat="1" ht="11.25" hidden="1" customHeight="1" x14ac:dyDescent="0.2">
      <c r="A546" s="106"/>
      <c r="B546" s="296"/>
      <c r="C546" s="162"/>
      <c r="D546" s="162"/>
      <c r="E546" s="160"/>
      <c r="F546" s="107"/>
      <c r="G546" s="110"/>
      <c r="H546" s="107"/>
      <c r="I546" s="107"/>
      <c r="J546" s="110"/>
      <c r="K546" s="113"/>
      <c r="L546" s="103"/>
      <c r="M546" s="103"/>
    </row>
    <row r="547" spans="1:13" s="105" customFormat="1" ht="11.25" hidden="1" customHeight="1" x14ac:dyDescent="0.2">
      <c r="A547" s="106"/>
      <c r="B547" s="296"/>
      <c r="C547" s="162"/>
      <c r="D547" s="162"/>
      <c r="E547" s="160"/>
      <c r="F547" s="107"/>
      <c r="G547" s="110"/>
      <c r="H547" s="107"/>
      <c r="I547" s="107"/>
      <c r="J547" s="110"/>
      <c r="K547" s="113"/>
      <c r="L547" s="103"/>
      <c r="M547" s="103"/>
    </row>
    <row r="548" spans="1:13" s="105" customFormat="1" ht="11.25" hidden="1" customHeight="1" x14ac:dyDescent="0.2">
      <c r="A548" s="106"/>
      <c r="B548" s="162"/>
      <c r="C548" s="162"/>
      <c r="D548" s="162"/>
      <c r="E548" s="112"/>
      <c r="F548" s="107"/>
      <c r="G548" s="110"/>
      <c r="H548" s="107"/>
      <c r="I548" s="107"/>
      <c r="J548" s="110"/>
      <c r="K548" s="113"/>
      <c r="L548" s="103"/>
      <c r="M548" s="103"/>
    </row>
    <row r="549" spans="1:13" s="105" customFormat="1" ht="11.25" hidden="1" customHeight="1" x14ac:dyDescent="0.2">
      <c r="A549" s="106"/>
      <c r="B549" s="162"/>
      <c r="C549" s="162"/>
      <c r="D549" s="162"/>
      <c r="E549" s="112"/>
      <c r="F549" s="107"/>
      <c r="G549" s="110"/>
      <c r="H549" s="107"/>
      <c r="I549" s="107"/>
      <c r="J549" s="110"/>
      <c r="K549" s="113"/>
      <c r="L549" s="103"/>
      <c r="M549" s="103"/>
    </row>
    <row r="550" spans="1:13" s="105" customFormat="1" ht="11.25" hidden="1" customHeight="1" x14ac:dyDescent="0.2">
      <c r="A550" s="106"/>
      <c r="B550" s="162"/>
      <c r="C550" s="162"/>
      <c r="D550" s="162"/>
      <c r="E550" s="112"/>
      <c r="F550" s="107"/>
      <c r="G550" s="110"/>
      <c r="H550" s="107"/>
      <c r="I550" s="107"/>
      <c r="J550" s="110"/>
      <c r="K550" s="113"/>
      <c r="L550" s="103"/>
      <c r="M550" s="103"/>
    </row>
    <row r="551" spans="1:13" s="105" customFormat="1" ht="11.25" hidden="1" customHeight="1" x14ac:dyDescent="0.2">
      <c r="A551" s="106"/>
      <c r="B551" s="162"/>
      <c r="C551" s="162"/>
      <c r="D551" s="160"/>
      <c r="E551" s="160"/>
      <c r="F551" s="107"/>
      <c r="G551" s="110"/>
      <c r="H551" s="107"/>
      <c r="I551" s="107"/>
      <c r="J551" s="110"/>
      <c r="K551" s="113"/>
      <c r="L551" s="103"/>
      <c r="M551" s="103"/>
    </row>
    <row r="552" spans="1:13" s="105" customFormat="1" ht="11.25" hidden="1" customHeight="1" x14ac:dyDescent="0.2">
      <c r="A552" s="106"/>
      <c r="B552" s="162"/>
      <c r="C552" s="162"/>
      <c r="D552" s="160"/>
      <c r="E552" s="160"/>
      <c r="F552" s="107"/>
      <c r="G552" s="110"/>
      <c r="H552" s="107"/>
      <c r="I552" s="107"/>
      <c r="J552" s="110"/>
      <c r="K552" s="113"/>
      <c r="L552" s="103"/>
      <c r="M552" s="103"/>
    </row>
    <row r="553" spans="1:13" s="105" customFormat="1" ht="11.25" hidden="1" customHeight="1" x14ac:dyDescent="0.2">
      <c r="A553" s="106"/>
      <c r="B553" s="162"/>
      <c r="C553" s="162"/>
      <c r="D553" s="160"/>
      <c r="E553" s="160"/>
      <c r="F553" s="107"/>
      <c r="G553" s="110"/>
      <c r="H553" s="107"/>
      <c r="I553" s="107"/>
      <c r="J553" s="110"/>
      <c r="K553" s="113"/>
      <c r="L553" s="103"/>
      <c r="M553" s="103"/>
    </row>
    <row r="554" spans="1:13" ht="11.25" customHeight="1" x14ac:dyDescent="0.15">
      <c r="A554" s="102" t="s">
        <v>729</v>
      </c>
      <c r="B554" s="350" t="s">
        <v>1552</v>
      </c>
      <c r="C554" s="352"/>
      <c r="D554" s="352"/>
      <c r="E554" s="352"/>
      <c r="F554" s="352"/>
      <c r="G554" s="352"/>
      <c r="H554" s="352"/>
      <c r="I554" s="352"/>
      <c r="J554" s="352"/>
      <c r="K554" s="352"/>
      <c r="L554" s="352"/>
      <c r="M554" s="353"/>
    </row>
    <row r="555" spans="1:13" ht="11.25" customHeight="1" x14ac:dyDescent="0.15">
      <c r="A555" s="102" t="s">
        <v>730</v>
      </c>
      <c r="B555" s="374"/>
      <c r="C555" s="352"/>
      <c r="D555" s="352"/>
      <c r="E555" s="352"/>
      <c r="F555" s="352"/>
      <c r="G555" s="352"/>
      <c r="H555" s="352"/>
      <c r="I555" s="352"/>
      <c r="J555" s="352"/>
      <c r="K555" s="352"/>
      <c r="L555" s="352"/>
      <c r="M555" s="353"/>
    </row>
    <row r="556" spans="1:13" ht="11.25" customHeight="1" x14ac:dyDescent="0.15">
      <c r="A556" s="102" t="s">
        <v>731</v>
      </c>
      <c r="B556" s="350"/>
      <c r="C556" s="352"/>
      <c r="D556" s="352"/>
      <c r="E556" s="352"/>
      <c r="F556" s="352"/>
      <c r="G556" s="352"/>
      <c r="H556" s="352"/>
      <c r="I556" s="352"/>
      <c r="J556" s="352"/>
      <c r="K556" s="352"/>
      <c r="L556" s="352"/>
      <c r="M556" s="353"/>
    </row>
    <row r="559" spans="1:13" s="100" customFormat="1" ht="11.25" customHeight="1" x14ac:dyDescent="0.2">
      <c r="A559" s="98" t="s">
        <v>18</v>
      </c>
      <c r="B559" s="99" t="s">
        <v>708</v>
      </c>
      <c r="C559" s="357">
        <v>6011504001</v>
      </c>
      <c r="D559" s="358"/>
      <c r="E559" s="98" t="s">
        <v>709</v>
      </c>
      <c r="F559" s="359" t="s">
        <v>1683</v>
      </c>
      <c r="G559" s="360"/>
      <c r="H559" s="361"/>
      <c r="I559" s="98" t="s">
        <v>711</v>
      </c>
      <c r="J559" s="362"/>
      <c r="K559" s="363"/>
      <c r="L559" s="363"/>
      <c r="M559" s="364"/>
    </row>
    <row r="560" spans="1:13" s="100" customFormat="1" ht="11.25" customHeight="1" x14ac:dyDescent="0.2">
      <c r="A560" s="98" t="s">
        <v>712</v>
      </c>
      <c r="B560" s="99" t="s">
        <v>708</v>
      </c>
      <c r="C560" s="357">
        <v>6011503002</v>
      </c>
      <c r="D560" s="358"/>
      <c r="E560" s="359" t="s">
        <v>213</v>
      </c>
      <c r="F560" s="360"/>
      <c r="G560" s="360"/>
      <c r="H560" s="98" t="s">
        <v>712</v>
      </c>
      <c r="I560" s="99"/>
      <c r="J560" s="357"/>
      <c r="K560" s="358"/>
      <c r="L560" s="365"/>
      <c r="M560" s="366"/>
    </row>
    <row r="561" spans="1:13" s="100" customFormat="1" ht="11.25" customHeight="1" x14ac:dyDescent="0.2">
      <c r="A561" s="98" t="s">
        <v>466</v>
      </c>
      <c r="B561" s="347" t="s">
        <v>1684</v>
      </c>
      <c r="C561" s="348"/>
      <c r="D561" s="349"/>
      <c r="E561" s="347" t="s">
        <v>1685</v>
      </c>
      <c r="F561" s="348"/>
      <c r="G561" s="348"/>
      <c r="H561" s="348"/>
      <c r="I561" s="348"/>
      <c r="J561" s="348"/>
      <c r="K561" s="347"/>
      <c r="L561" s="348"/>
      <c r="M561" s="349"/>
    </row>
    <row r="562" spans="1:13" ht="11.25" customHeight="1" x14ac:dyDescent="0.15">
      <c r="A562" s="98" t="s">
        <v>713</v>
      </c>
      <c r="B562" s="350" t="s">
        <v>714</v>
      </c>
      <c r="C562" s="351"/>
      <c r="D562" s="351"/>
      <c r="E562" s="351"/>
      <c r="F562" s="351"/>
      <c r="G562" s="351"/>
      <c r="H562" s="351"/>
      <c r="I562" s="101" t="s">
        <v>715</v>
      </c>
      <c r="J562" s="350" t="s">
        <v>716</v>
      </c>
      <c r="K562" s="352"/>
      <c r="L562" s="352"/>
      <c r="M562" s="353"/>
    </row>
    <row r="563" spans="1:13" s="105" customFormat="1" ht="11.25" customHeight="1" x14ac:dyDescent="0.2">
      <c r="A563" s="102" t="s">
        <v>717</v>
      </c>
      <c r="B563" s="103" t="s">
        <v>961</v>
      </c>
      <c r="C563" s="103" t="s">
        <v>962</v>
      </c>
      <c r="D563" s="103" t="s">
        <v>963</v>
      </c>
      <c r="E563" s="104" t="s">
        <v>721</v>
      </c>
      <c r="F563" s="103" t="s">
        <v>1005</v>
      </c>
      <c r="G563" s="103"/>
      <c r="H563" s="103"/>
      <c r="I563" s="103"/>
      <c r="J563" s="103"/>
      <c r="K563" s="113"/>
      <c r="L563" s="103"/>
      <c r="M563" s="103"/>
    </row>
    <row r="564" spans="1:13" s="105" customFormat="1" ht="11.25" customHeight="1" x14ac:dyDescent="0.2">
      <c r="A564" s="297" t="s">
        <v>384</v>
      </c>
      <c r="B564" s="300">
        <v>920</v>
      </c>
      <c r="C564" s="300">
        <v>1780</v>
      </c>
      <c r="D564" s="300">
        <v>985</v>
      </c>
      <c r="E564" s="267">
        <f>103+98</f>
        <v>201</v>
      </c>
      <c r="F564" s="146" t="s">
        <v>1686</v>
      </c>
      <c r="G564" s="110"/>
      <c r="H564" s="110"/>
      <c r="I564" s="107"/>
      <c r="J564" s="110"/>
      <c r="K564" s="113"/>
      <c r="L564" s="103"/>
      <c r="M564" s="103"/>
    </row>
    <row r="565" spans="1:13" s="105" customFormat="1" ht="11.25" customHeight="1" x14ac:dyDescent="0.2">
      <c r="A565" s="297" t="s">
        <v>1687</v>
      </c>
      <c r="B565" s="300">
        <v>620</v>
      </c>
      <c r="C565" s="300">
        <v>183.5</v>
      </c>
      <c r="D565" s="300">
        <v>1550</v>
      </c>
      <c r="E565" s="267">
        <v>169</v>
      </c>
      <c r="F565" s="146" t="s">
        <v>1688</v>
      </c>
      <c r="G565" s="110"/>
      <c r="H565" s="110"/>
      <c r="I565" s="107"/>
      <c r="J565" s="110"/>
      <c r="K565" s="113"/>
      <c r="L565" s="103"/>
      <c r="M565" s="103"/>
    </row>
    <row r="566" spans="1:13" s="105" customFormat="1" ht="11.25" customHeight="1" x14ac:dyDescent="0.2">
      <c r="A566" s="106" t="s">
        <v>1679</v>
      </c>
      <c r="B566" s="300">
        <v>120</v>
      </c>
      <c r="C566" s="300">
        <v>29.4</v>
      </c>
      <c r="D566" s="300">
        <v>120</v>
      </c>
      <c r="E566" s="301">
        <v>0.13</v>
      </c>
      <c r="F566" s="146" t="s">
        <v>1689</v>
      </c>
      <c r="G566" s="110"/>
      <c r="H566" s="110"/>
      <c r="I566" s="107"/>
      <c r="J566" s="110"/>
      <c r="K566" s="113"/>
      <c r="L566" s="103"/>
      <c r="M566" s="103"/>
    </row>
    <row r="567" spans="1:13" s="105" customFormat="1" ht="11.25" customHeight="1" x14ac:dyDescent="0.2">
      <c r="A567" s="106"/>
      <c r="B567" s="296"/>
      <c r="C567" s="162"/>
      <c r="D567" s="162"/>
      <c r="E567" s="160"/>
      <c r="F567" s="107"/>
      <c r="G567" s="110"/>
      <c r="H567" s="107"/>
      <c r="I567" s="107"/>
      <c r="J567" s="110"/>
      <c r="K567" s="113"/>
      <c r="L567" s="103"/>
      <c r="M567" s="103"/>
    </row>
    <row r="568" spans="1:13" s="105" customFormat="1" ht="11.25" hidden="1" customHeight="1" x14ac:dyDescent="0.2">
      <c r="A568" s="106"/>
      <c r="B568" s="296"/>
      <c r="C568" s="162"/>
      <c r="D568" s="162"/>
      <c r="E568" s="160"/>
      <c r="F568" s="107"/>
      <c r="G568" s="110"/>
      <c r="H568" s="107"/>
      <c r="I568" s="107"/>
      <c r="J568" s="110"/>
      <c r="K568" s="113"/>
      <c r="L568" s="103"/>
      <c r="M568" s="103"/>
    </row>
    <row r="569" spans="1:13" s="105" customFormat="1" ht="11.25" hidden="1" customHeight="1" x14ac:dyDescent="0.2">
      <c r="A569" s="106"/>
      <c r="B569" s="296"/>
      <c r="C569" s="162"/>
      <c r="D569" s="162"/>
      <c r="E569" s="160"/>
      <c r="F569" s="107"/>
      <c r="G569" s="110"/>
      <c r="H569" s="107"/>
      <c r="I569" s="107"/>
      <c r="J569" s="110"/>
      <c r="K569" s="113"/>
      <c r="L569" s="103"/>
      <c r="M569" s="103"/>
    </row>
    <row r="570" spans="1:13" s="105" customFormat="1" ht="11.25" hidden="1" customHeight="1" x14ac:dyDescent="0.2">
      <c r="A570" s="106"/>
      <c r="B570" s="296"/>
      <c r="C570" s="162"/>
      <c r="D570" s="162"/>
      <c r="E570" s="160"/>
      <c r="F570" s="107"/>
      <c r="G570" s="110"/>
      <c r="H570" s="107"/>
      <c r="I570" s="107"/>
      <c r="J570" s="110"/>
      <c r="K570" s="113"/>
      <c r="L570" s="103"/>
      <c r="M570" s="103"/>
    </row>
    <row r="571" spans="1:13" s="105" customFormat="1" ht="11.25" hidden="1" customHeight="1" x14ac:dyDescent="0.2">
      <c r="A571" s="106"/>
      <c r="B571" s="296"/>
      <c r="C571" s="162"/>
      <c r="D571" s="162"/>
      <c r="E571" s="160"/>
      <c r="F571" s="107"/>
      <c r="G571" s="110"/>
      <c r="H571" s="107"/>
      <c r="I571" s="107"/>
      <c r="J571" s="110"/>
      <c r="K571" s="113"/>
      <c r="L571" s="103"/>
      <c r="M571" s="103"/>
    </row>
    <row r="572" spans="1:13" s="105" customFormat="1" ht="11.25" hidden="1" customHeight="1" x14ac:dyDescent="0.2">
      <c r="A572" s="106"/>
      <c r="B572" s="162"/>
      <c r="C572" s="162"/>
      <c r="D572" s="162"/>
      <c r="E572" s="112"/>
      <c r="F572" s="107"/>
      <c r="G572" s="110"/>
      <c r="H572" s="107"/>
      <c r="I572" s="107"/>
      <c r="J572" s="110"/>
      <c r="K572" s="113"/>
      <c r="L572" s="103"/>
      <c r="M572" s="103"/>
    </row>
    <row r="573" spans="1:13" s="105" customFormat="1" ht="11.25" hidden="1" customHeight="1" x14ac:dyDescent="0.2">
      <c r="A573" s="106"/>
      <c r="B573" s="162"/>
      <c r="C573" s="162"/>
      <c r="D573" s="162"/>
      <c r="E573" s="112"/>
      <c r="F573" s="107"/>
      <c r="G573" s="110"/>
      <c r="H573" s="107"/>
      <c r="I573" s="107"/>
      <c r="J573" s="110"/>
      <c r="K573" s="113"/>
      <c r="L573" s="103"/>
      <c r="M573" s="103"/>
    </row>
    <row r="574" spans="1:13" s="105" customFormat="1" ht="11.25" hidden="1" customHeight="1" x14ac:dyDescent="0.2">
      <c r="A574" s="106"/>
      <c r="B574" s="162"/>
      <c r="C574" s="162"/>
      <c r="D574" s="162"/>
      <c r="E574" s="112"/>
      <c r="F574" s="107"/>
      <c r="G574" s="110"/>
      <c r="H574" s="107"/>
      <c r="I574" s="107"/>
      <c r="J574" s="110"/>
      <c r="K574" s="113"/>
      <c r="L574" s="103"/>
      <c r="M574" s="103"/>
    </row>
    <row r="575" spans="1:13" s="105" customFormat="1" ht="11.25" hidden="1" customHeight="1" x14ac:dyDescent="0.2">
      <c r="A575" s="106"/>
      <c r="B575" s="162"/>
      <c r="C575" s="162"/>
      <c r="D575" s="160"/>
      <c r="E575" s="160"/>
      <c r="F575" s="107"/>
      <c r="G575" s="110"/>
      <c r="H575" s="107"/>
      <c r="I575" s="107"/>
      <c r="J575" s="110"/>
      <c r="K575" s="113"/>
      <c r="L575" s="103"/>
      <c r="M575" s="103"/>
    </row>
    <row r="576" spans="1:13" s="105" customFormat="1" ht="11.25" hidden="1" customHeight="1" x14ac:dyDescent="0.2">
      <c r="A576" s="106"/>
      <c r="B576" s="162"/>
      <c r="C576" s="162"/>
      <c r="D576" s="160"/>
      <c r="E576" s="160"/>
      <c r="F576" s="107"/>
      <c r="G576" s="110"/>
      <c r="H576" s="107"/>
      <c r="I576" s="107"/>
      <c r="J576" s="110"/>
      <c r="K576" s="113"/>
      <c r="L576" s="103"/>
      <c r="M576" s="103"/>
    </row>
    <row r="577" spans="1:13" s="105" customFormat="1" ht="11.25" hidden="1" customHeight="1" x14ac:dyDescent="0.2">
      <c r="A577" s="106"/>
      <c r="B577" s="162"/>
      <c r="C577" s="162"/>
      <c r="D577" s="160"/>
      <c r="E577" s="160"/>
      <c r="F577" s="107"/>
      <c r="G577" s="110"/>
      <c r="H577" s="107"/>
      <c r="I577" s="107"/>
      <c r="J577" s="110"/>
      <c r="K577" s="113"/>
      <c r="L577" s="103"/>
      <c r="M577" s="103"/>
    </row>
    <row r="578" spans="1:13" ht="11.25" customHeight="1" x14ac:dyDescent="0.15">
      <c r="A578" s="102" t="s">
        <v>729</v>
      </c>
      <c r="B578" s="350" t="s">
        <v>1552</v>
      </c>
      <c r="C578" s="352"/>
      <c r="D578" s="352"/>
      <c r="E578" s="352"/>
      <c r="F578" s="352"/>
      <c r="G578" s="352"/>
      <c r="H578" s="352"/>
      <c r="I578" s="352"/>
      <c r="J578" s="352"/>
      <c r="K578" s="352"/>
      <c r="L578" s="352"/>
      <c r="M578" s="353"/>
    </row>
    <row r="579" spans="1:13" ht="11.25" customHeight="1" x14ac:dyDescent="0.15">
      <c r="A579" s="102" t="s">
        <v>730</v>
      </c>
      <c r="B579" s="374" t="s">
        <v>1690</v>
      </c>
      <c r="C579" s="352"/>
      <c r="D579" s="352"/>
      <c r="E579" s="352"/>
      <c r="F579" s="352"/>
      <c r="G579" s="352"/>
      <c r="H579" s="352"/>
      <c r="I579" s="352"/>
      <c r="J579" s="352"/>
      <c r="K579" s="352"/>
      <c r="L579" s="352"/>
      <c r="M579" s="353"/>
    </row>
    <row r="580" spans="1:13" ht="11.25" customHeight="1" x14ac:dyDescent="0.15">
      <c r="A580" s="102" t="s">
        <v>731</v>
      </c>
      <c r="B580" s="350" t="s">
        <v>1691</v>
      </c>
      <c r="C580" s="352"/>
      <c r="D580" s="352"/>
      <c r="E580" s="352"/>
      <c r="F580" s="352"/>
      <c r="G580" s="352"/>
      <c r="H580" s="352"/>
      <c r="I580" s="352"/>
      <c r="J580" s="352"/>
      <c r="K580" s="352"/>
      <c r="L580" s="352"/>
      <c r="M580" s="353"/>
    </row>
    <row r="583" spans="1:13" s="100" customFormat="1" ht="11.25" customHeight="1" x14ac:dyDescent="0.2">
      <c r="A583" s="98" t="s">
        <v>18</v>
      </c>
      <c r="B583" s="99" t="s">
        <v>708</v>
      </c>
      <c r="C583" s="357">
        <v>6011602001</v>
      </c>
      <c r="D583" s="358"/>
      <c r="E583" s="98" t="s">
        <v>709</v>
      </c>
      <c r="F583" s="405" t="s">
        <v>1692</v>
      </c>
      <c r="G583" s="406"/>
      <c r="H583" s="407"/>
      <c r="I583" s="98" t="s">
        <v>711</v>
      </c>
      <c r="J583" s="362"/>
      <c r="K583" s="363"/>
      <c r="L583" s="363"/>
      <c r="M583" s="364"/>
    </row>
    <row r="584" spans="1:13" s="100" customFormat="1" ht="11.25" customHeight="1" x14ac:dyDescent="0.2">
      <c r="A584" s="98" t="s">
        <v>712</v>
      </c>
      <c r="B584" s="99" t="s">
        <v>708</v>
      </c>
      <c r="C584" s="357">
        <v>6011603001</v>
      </c>
      <c r="D584" s="358"/>
      <c r="E584" s="359" t="s">
        <v>1693</v>
      </c>
      <c r="F584" s="360"/>
      <c r="G584" s="360"/>
      <c r="H584" s="98" t="s">
        <v>712</v>
      </c>
      <c r="I584" s="99" t="s">
        <v>708</v>
      </c>
      <c r="J584" s="357">
        <v>6011606001</v>
      </c>
      <c r="K584" s="358"/>
      <c r="L584" s="365" t="s">
        <v>277</v>
      </c>
      <c r="M584" s="366"/>
    </row>
    <row r="585" spans="1:13" s="100" customFormat="1" ht="11.25" customHeight="1" x14ac:dyDescent="0.2">
      <c r="A585" s="98" t="s">
        <v>466</v>
      </c>
      <c r="B585" s="347" t="s">
        <v>276</v>
      </c>
      <c r="C585" s="348"/>
      <c r="D585" s="349"/>
      <c r="E585" s="347" t="s">
        <v>281</v>
      </c>
      <c r="F585" s="348"/>
      <c r="G585" s="348"/>
      <c r="H585" s="348"/>
      <c r="I585" s="348"/>
      <c r="J585" s="348"/>
      <c r="K585" s="347" t="s">
        <v>1694</v>
      </c>
      <c r="L585" s="348"/>
      <c r="M585" s="349"/>
    </row>
    <row r="586" spans="1:13" ht="11.25" customHeight="1" x14ac:dyDescent="0.15">
      <c r="A586" s="98" t="s">
        <v>713</v>
      </c>
      <c r="B586" s="350" t="s">
        <v>714</v>
      </c>
      <c r="C586" s="351"/>
      <c r="D586" s="351"/>
      <c r="E586" s="351"/>
      <c r="F586" s="351"/>
      <c r="G586" s="351"/>
      <c r="H586" s="351"/>
      <c r="I586" s="101" t="s">
        <v>715</v>
      </c>
      <c r="J586" s="350" t="s">
        <v>737</v>
      </c>
      <c r="K586" s="352"/>
      <c r="L586" s="352"/>
      <c r="M586" s="353"/>
    </row>
    <row r="587" spans="1:13" s="105" customFormat="1" ht="11.25" customHeight="1" x14ac:dyDescent="0.2">
      <c r="A587" s="102" t="s">
        <v>717</v>
      </c>
      <c r="B587" s="103" t="s">
        <v>961</v>
      </c>
      <c r="C587" s="103" t="s">
        <v>962</v>
      </c>
      <c r="D587" s="103" t="s">
        <v>963</v>
      </c>
      <c r="E587" s="104" t="s">
        <v>721</v>
      </c>
      <c r="F587" s="103" t="s">
        <v>1005</v>
      </c>
      <c r="G587" s="103"/>
      <c r="H587" s="103"/>
      <c r="I587" s="103"/>
      <c r="J587" s="103"/>
      <c r="K587" s="113"/>
      <c r="L587" s="103"/>
      <c r="M587" s="103"/>
    </row>
    <row r="588" spans="1:13" s="105" customFormat="1" ht="11.25" customHeight="1" x14ac:dyDescent="0.2">
      <c r="A588" s="297" t="s">
        <v>1695</v>
      </c>
      <c r="B588" s="300">
        <v>550</v>
      </c>
      <c r="C588" s="300">
        <v>130</v>
      </c>
      <c r="D588" s="300">
        <v>850</v>
      </c>
      <c r="E588" s="267">
        <v>25</v>
      </c>
      <c r="F588" s="146" t="s">
        <v>1696</v>
      </c>
      <c r="G588" s="110"/>
      <c r="H588" s="110"/>
      <c r="I588" s="107"/>
      <c r="J588" s="110"/>
      <c r="K588" s="113"/>
      <c r="L588" s="103"/>
      <c r="M588" s="103"/>
    </row>
    <row r="589" spans="1:13" s="105" customFormat="1" ht="11.25" customHeight="1" x14ac:dyDescent="0.2">
      <c r="A589" s="297" t="s">
        <v>1697</v>
      </c>
      <c r="B589" s="300">
        <v>450</v>
      </c>
      <c r="C589" s="300">
        <v>100</v>
      </c>
      <c r="D589" s="300">
        <v>650</v>
      </c>
      <c r="E589" s="267">
        <v>13.5</v>
      </c>
      <c r="F589" s="146" t="s">
        <v>1698</v>
      </c>
      <c r="G589" s="110"/>
      <c r="H589" s="110"/>
      <c r="I589" s="107"/>
      <c r="J589" s="110"/>
      <c r="K589" s="113"/>
      <c r="L589" s="103"/>
      <c r="M589" s="103"/>
    </row>
    <row r="590" spans="1:13" s="105" customFormat="1" ht="11.25" customHeight="1" x14ac:dyDescent="0.2">
      <c r="A590" s="297" t="s">
        <v>1699</v>
      </c>
      <c r="B590" s="300">
        <v>250</v>
      </c>
      <c r="C590" s="300">
        <v>65</v>
      </c>
      <c r="D590" s="300">
        <v>350</v>
      </c>
      <c r="E590" s="267">
        <v>2</v>
      </c>
      <c r="F590" s="146" t="s">
        <v>1700</v>
      </c>
      <c r="G590" s="110"/>
      <c r="H590" s="110"/>
      <c r="I590" s="107"/>
      <c r="J590" s="110"/>
      <c r="K590" s="113"/>
      <c r="L590" s="103"/>
      <c r="M590" s="103"/>
    </row>
    <row r="591" spans="1:13" s="105" customFormat="1" ht="11.25" customHeight="1" x14ac:dyDescent="0.2">
      <c r="A591" s="297" t="s">
        <v>1701</v>
      </c>
      <c r="B591" s="302">
        <v>480</v>
      </c>
      <c r="C591" s="300">
        <v>180</v>
      </c>
      <c r="D591" s="300">
        <v>900</v>
      </c>
      <c r="E591" s="267">
        <v>35</v>
      </c>
      <c r="F591" s="146" t="s">
        <v>1702</v>
      </c>
      <c r="G591" s="110"/>
      <c r="H591" s="110"/>
      <c r="I591" s="107"/>
      <c r="J591" s="110"/>
      <c r="K591" s="113"/>
      <c r="L591" s="103"/>
      <c r="M591" s="103"/>
    </row>
    <row r="592" spans="1:13" s="105" customFormat="1" ht="11.25" customHeight="1" x14ac:dyDescent="0.2">
      <c r="A592" s="297" t="s">
        <v>1703</v>
      </c>
      <c r="B592" s="300">
        <v>550</v>
      </c>
      <c r="C592" s="300">
        <v>160</v>
      </c>
      <c r="D592" s="300">
        <v>1100</v>
      </c>
      <c r="E592" s="267">
        <v>45</v>
      </c>
      <c r="F592" s="146" t="s">
        <v>1704</v>
      </c>
      <c r="G592" s="110"/>
      <c r="H592" s="110"/>
      <c r="I592" s="107"/>
      <c r="J592" s="110"/>
      <c r="K592" s="113"/>
      <c r="L592" s="103"/>
      <c r="M592" s="103"/>
    </row>
    <row r="593" spans="1:13" s="105" customFormat="1" ht="11.25" customHeight="1" x14ac:dyDescent="0.2">
      <c r="A593" s="297" t="s">
        <v>1705</v>
      </c>
      <c r="B593" s="300">
        <v>600</v>
      </c>
      <c r="C593" s="300">
        <v>450</v>
      </c>
      <c r="D593" s="300">
        <v>2000</v>
      </c>
      <c r="E593" s="267">
        <v>110</v>
      </c>
      <c r="F593" s="146" t="s">
        <v>1706</v>
      </c>
      <c r="G593" s="110"/>
      <c r="H593" s="110"/>
      <c r="I593" s="107"/>
      <c r="J593" s="110"/>
      <c r="K593" s="113"/>
      <c r="L593" s="103"/>
      <c r="M593" s="103"/>
    </row>
    <row r="594" spans="1:13" s="105" customFormat="1" ht="11.25" customHeight="1" x14ac:dyDescent="0.2">
      <c r="A594" s="297" t="s">
        <v>1707</v>
      </c>
      <c r="B594" s="300">
        <v>550</v>
      </c>
      <c r="C594" s="300">
        <v>160</v>
      </c>
      <c r="D594" s="300">
        <v>1100</v>
      </c>
      <c r="E594" s="267">
        <v>64</v>
      </c>
      <c r="F594" s="146" t="s">
        <v>1708</v>
      </c>
      <c r="G594" s="110"/>
      <c r="H594" s="110"/>
      <c r="I594" s="107"/>
      <c r="J594" s="110"/>
      <c r="K594" s="113"/>
      <c r="L594" s="103"/>
      <c r="M594" s="103"/>
    </row>
    <row r="595" spans="1:13" s="105" customFormat="1" ht="11.25" customHeight="1" x14ac:dyDescent="0.2">
      <c r="A595" s="106"/>
      <c r="B595" s="162"/>
      <c r="C595" s="162"/>
      <c r="D595" s="160"/>
      <c r="E595" s="107"/>
      <c r="F595" s="110"/>
      <c r="G595" s="107"/>
      <c r="H595" s="107"/>
      <c r="I595" s="107"/>
      <c r="J595" s="110"/>
      <c r="K595" s="113"/>
      <c r="L595" s="103"/>
      <c r="M595" s="103"/>
    </row>
    <row r="596" spans="1:13" s="105" customFormat="1" ht="11.25" hidden="1" customHeight="1" x14ac:dyDescent="0.2">
      <c r="A596" s="106"/>
      <c r="B596" s="110"/>
      <c r="C596" s="162"/>
      <c r="D596" s="160"/>
      <c r="E596" s="107"/>
      <c r="F596" s="107"/>
      <c r="G596" s="107"/>
      <c r="H596" s="107"/>
      <c r="I596" s="107"/>
      <c r="J596" s="110"/>
      <c r="K596" s="113"/>
      <c r="L596" s="103"/>
      <c r="M596" s="103"/>
    </row>
    <row r="597" spans="1:13" s="105" customFormat="1" ht="11.25" hidden="1" customHeight="1" x14ac:dyDescent="0.2">
      <c r="A597" s="106"/>
      <c r="B597" s="110"/>
      <c r="C597" s="162"/>
      <c r="D597" s="160"/>
      <c r="E597" s="107"/>
      <c r="G597" s="107"/>
      <c r="H597" s="107"/>
      <c r="I597" s="107"/>
      <c r="J597" s="110"/>
      <c r="K597" s="113"/>
      <c r="L597" s="103"/>
      <c r="M597" s="103"/>
    </row>
    <row r="598" spans="1:13" s="105" customFormat="1" ht="11.25" hidden="1" customHeight="1" x14ac:dyDescent="0.2">
      <c r="A598" s="106"/>
      <c r="B598" s="296"/>
      <c r="C598" s="162"/>
      <c r="D598" s="162"/>
      <c r="E598" s="160"/>
      <c r="F598" s="107"/>
      <c r="G598" s="110"/>
      <c r="H598" s="107"/>
      <c r="I598" s="107"/>
      <c r="J598" s="110"/>
      <c r="K598" s="113"/>
      <c r="L598" s="103"/>
      <c r="M598" s="103"/>
    </row>
    <row r="599" spans="1:13" s="105" customFormat="1" ht="11.25" hidden="1" customHeight="1" x14ac:dyDescent="0.2">
      <c r="A599" s="106"/>
      <c r="B599" s="296"/>
      <c r="C599" s="162"/>
      <c r="D599" s="162"/>
      <c r="E599" s="160"/>
      <c r="F599" s="107"/>
      <c r="G599" s="110"/>
      <c r="H599" s="107"/>
      <c r="I599" s="107"/>
      <c r="J599" s="110"/>
      <c r="K599" s="113"/>
      <c r="L599" s="103"/>
      <c r="M599" s="103"/>
    </row>
    <row r="600" spans="1:13" s="105" customFormat="1" ht="11.25" hidden="1" customHeight="1" x14ac:dyDescent="0.2">
      <c r="A600" s="106"/>
      <c r="B600" s="296"/>
      <c r="C600" s="162"/>
      <c r="D600" s="162"/>
      <c r="E600" s="160"/>
      <c r="F600" s="107"/>
      <c r="G600" s="110"/>
      <c r="H600" s="107"/>
      <c r="I600" s="107"/>
      <c r="J600" s="110"/>
      <c r="K600" s="113"/>
      <c r="L600" s="103"/>
      <c r="M600" s="103"/>
    </row>
    <row r="601" spans="1:13" s="105" customFormat="1" ht="11.25" hidden="1" customHeight="1" x14ac:dyDescent="0.2">
      <c r="A601" s="106"/>
      <c r="B601" s="296"/>
      <c r="C601" s="162"/>
      <c r="D601" s="162"/>
      <c r="E601" s="160"/>
      <c r="F601" s="107"/>
      <c r="G601" s="110"/>
      <c r="H601" s="107"/>
      <c r="I601" s="107"/>
      <c r="J601" s="110"/>
      <c r="K601" s="113"/>
      <c r="L601" s="103"/>
      <c r="M601" s="103"/>
    </row>
    <row r="602" spans="1:13" s="105" customFormat="1" ht="11.25" hidden="1" customHeight="1" x14ac:dyDescent="0.2">
      <c r="A602" s="106"/>
      <c r="B602" s="296"/>
      <c r="C602" s="162"/>
      <c r="D602" s="162"/>
      <c r="E602" s="160"/>
      <c r="F602" s="107"/>
      <c r="G602" s="110"/>
      <c r="H602" s="107"/>
      <c r="I602" s="107"/>
      <c r="J602" s="110"/>
      <c r="K602" s="113"/>
      <c r="L602" s="103"/>
      <c r="M602" s="103"/>
    </row>
    <row r="603" spans="1:13" s="105" customFormat="1" ht="11.25" hidden="1" customHeight="1" x14ac:dyDescent="0.2">
      <c r="A603" s="106"/>
      <c r="B603" s="162"/>
      <c r="C603" s="162"/>
      <c r="D603" s="162"/>
      <c r="E603" s="112"/>
      <c r="F603" s="107"/>
      <c r="G603" s="110"/>
      <c r="H603" s="107"/>
      <c r="I603" s="107"/>
      <c r="J603" s="110"/>
      <c r="K603" s="113"/>
      <c r="L603" s="103"/>
      <c r="M603" s="103"/>
    </row>
    <row r="604" spans="1:13" s="105" customFormat="1" ht="11.25" hidden="1" customHeight="1" x14ac:dyDescent="0.2">
      <c r="A604" s="106"/>
      <c r="B604" s="162"/>
      <c r="C604" s="162"/>
      <c r="D604" s="162"/>
      <c r="E604" s="112"/>
      <c r="F604" s="107"/>
      <c r="G604" s="110"/>
      <c r="H604" s="107"/>
      <c r="I604" s="107"/>
      <c r="J604" s="110"/>
      <c r="K604" s="113"/>
      <c r="L604" s="103"/>
      <c r="M604" s="103"/>
    </row>
    <row r="605" spans="1:13" s="105" customFormat="1" ht="11.25" hidden="1" customHeight="1" x14ac:dyDescent="0.2">
      <c r="A605" s="106"/>
      <c r="B605" s="162"/>
      <c r="C605" s="162"/>
      <c r="D605" s="162"/>
      <c r="E605" s="112"/>
      <c r="F605" s="107"/>
      <c r="G605" s="110"/>
      <c r="H605" s="107"/>
      <c r="I605" s="107"/>
      <c r="J605" s="110"/>
      <c r="K605" s="113"/>
      <c r="L605" s="103"/>
      <c r="M605" s="103"/>
    </row>
    <row r="606" spans="1:13" s="105" customFormat="1" ht="11.25" hidden="1" customHeight="1" x14ac:dyDescent="0.2">
      <c r="A606" s="106"/>
      <c r="B606" s="162"/>
      <c r="C606" s="162"/>
      <c r="D606" s="160"/>
      <c r="E606" s="160"/>
      <c r="F606" s="107"/>
      <c r="G606" s="110"/>
      <c r="H606" s="107"/>
      <c r="I606" s="107"/>
      <c r="J606" s="110"/>
      <c r="K606" s="113"/>
      <c r="L606" s="103"/>
      <c r="M606" s="103"/>
    </row>
    <row r="607" spans="1:13" s="105" customFormat="1" ht="11.25" hidden="1" customHeight="1" x14ac:dyDescent="0.2">
      <c r="A607" s="106"/>
      <c r="B607" s="162"/>
      <c r="C607" s="162"/>
      <c r="D607" s="160"/>
      <c r="E607" s="160"/>
      <c r="F607" s="107"/>
      <c r="G607" s="110"/>
      <c r="H607" s="107"/>
      <c r="I607" s="107"/>
      <c r="J607" s="110"/>
      <c r="K607" s="113"/>
      <c r="L607" s="103"/>
      <c r="M607" s="103"/>
    </row>
    <row r="608" spans="1:13" s="105" customFormat="1" ht="11.25" hidden="1" customHeight="1" x14ac:dyDescent="0.2">
      <c r="A608" s="106"/>
      <c r="B608" s="162"/>
      <c r="C608" s="162"/>
      <c r="D608" s="160"/>
      <c r="E608" s="160"/>
      <c r="F608" s="107"/>
      <c r="G608" s="110"/>
      <c r="H608" s="107"/>
      <c r="I608" s="107"/>
      <c r="J608" s="110"/>
      <c r="K608" s="113"/>
      <c r="L608" s="103"/>
      <c r="M608" s="103"/>
    </row>
    <row r="609" spans="1:13" ht="11.25" customHeight="1" x14ac:dyDescent="0.15">
      <c r="A609" s="102" t="s">
        <v>729</v>
      </c>
      <c r="B609" s="350" t="s">
        <v>1552</v>
      </c>
      <c r="C609" s="352"/>
      <c r="D609" s="352"/>
      <c r="E609" s="352"/>
      <c r="F609" s="352"/>
      <c r="G609" s="352"/>
      <c r="H609" s="352"/>
      <c r="I609" s="352"/>
      <c r="J609" s="352"/>
      <c r="K609" s="352"/>
      <c r="L609" s="352"/>
      <c r="M609" s="353"/>
    </row>
    <row r="610" spans="1:13" ht="22.5" customHeight="1" x14ac:dyDescent="0.15">
      <c r="A610" s="102" t="s">
        <v>730</v>
      </c>
      <c r="B610" s="374" t="s">
        <v>1709</v>
      </c>
      <c r="C610" s="352"/>
      <c r="D610" s="352"/>
      <c r="E610" s="352"/>
      <c r="F610" s="352"/>
      <c r="G610" s="352"/>
      <c r="H610" s="352"/>
      <c r="I610" s="352"/>
      <c r="J610" s="352"/>
      <c r="K610" s="352"/>
      <c r="L610" s="352"/>
      <c r="M610" s="353"/>
    </row>
    <row r="611" spans="1:13" ht="11.25" customHeight="1" x14ac:dyDescent="0.15">
      <c r="A611" s="102" t="s">
        <v>731</v>
      </c>
      <c r="B611" s="350"/>
      <c r="C611" s="352"/>
      <c r="D611" s="352"/>
      <c r="E611" s="352"/>
      <c r="F611" s="352"/>
      <c r="G611" s="352"/>
      <c r="H611" s="352"/>
      <c r="I611" s="352"/>
      <c r="J611" s="352"/>
      <c r="K611" s="352"/>
      <c r="L611" s="352"/>
      <c r="M611" s="353"/>
    </row>
    <row r="614" spans="1:13" s="100" customFormat="1" ht="11.25" customHeight="1" x14ac:dyDescent="0.2">
      <c r="A614" s="98" t="s">
        <v>18</v>
      </c>
      <c r="B614" s="99" t="s">
        <v>708</v>
      </c>
      <c r="C614" s="357">
        <v>6011604001</v>
      </c>
      <c r="D614" s="358"/>
      <c r="E614" s="98" t="s">
        <v>709</v>
      </c>
      <c r="F614" s="405" t="s">
        <v>1710</v>
      </c>
      <c r="G614" s="406"/>
      <c r="H614" s="407"/>
      <c r="I614" s="98" t="s">
        <v>711</v>
      </c>
      <c r="J614" s="362"/>
      <c r="K614" s="363"/>
      <c r="L614" s="363"/>
      <c r="M614" s="364"/>
    </row>
    <row r="615" spans="1:13" s="100" customFormat="1" ht="11.25" customHeight="1" x14ac:dyDescent="0.2">
      <c r="A615" s="98" t="s">
        <v>712</v>
      </c>
      <c r="B615" s="99" t="s">
        <v>708</v>
      </c>
      <c r="C615" s="357">
        <v>6011605001</v>
      </c>
      <c r="D615" s="358"/>
      <c r="E615" s="359" t="s">
        <v>389</v>
      </c>
      <c r="F615" s="360"/>
      <c r="G615" s="360"/>
      <c r="H615" s="98" t="s">
        <v>712</v>
      </c>
      <c r="I615" s="99" t="s">
        <v>708</v>
      </c>
      <c r="J615" s="357">
        <v>6011607001</v>
      </c>
      <c r="K615" s="358"/>
      <c r="L615" s="365" t="s">
        <v>391</v>
      </c>
      <c r="M615" s="366"/>
    </row>
    <row r="616" spans="1:13" s="100" customFormat="1" ht="11.25" customHeight="1" x14ac:dyDescent="0.2">
      <c r="A616" s="98" t="s">
        <v>466</v>
      </c>
      <c r="B616" s="347" t="s">
        <v>276</v>
      </c>
      <c r="C616" s="348"/>
      <c r="D616" s="349"/>
      <c r="E616" s="347" t="s">
        <v>281</v>
      </c>
      <c r="F616" s="348"/>
      <c r="G616" s="348"/>
      <c r="H616" s="348"/>
      <c r="I616" s="348"/>
      <c r="J616" s="348"/>
      <c r="K616" s="347" t="s">
        <v>1711</v>
      </c>
      <c r="L616" s="348"/>
      <c r="M616" s="349"/>
    </row>
    <row r="617" spans="1:13" ht="11.25" customHeight="1" x14ac:dyDescent="0.15">
      <c r="A617" s="98" t="s">
        <v>713</v>
      </c>
      <c r="B617" s="350" t="s">
        <v>714</v>
      </c>
      <c r="C617" s="351"/>
      <c r="D617" s="351"/>
      <c r="E617" s="351"/>
      <c r="F617" s="351"/>
      <c r="G617" s="351"/>
      <c r="H617" s="351"/>
      <c r="I617" s="101" t="s">
        <v>715</v>
      </c>
      <c r="J617" s="350" t="s">
        <v>737</v>
      </c>
      <c r="K617" s="352"/>
      <c r="L617" s="352"/>
      <c r="M617" s="353"/>
    </row>
    <row r="618" spans="1:13" s="105" customFormat="1" ht="11.25" customHeight="1" x14ac:dyDescent="0.2">
      <c r="A618" s="102" t="s">
        <v>717</v>
      </c>
      <c r="B618" s="103" t="s">
        <v>961</v>
      </c>
      <c r="C618" s="103" t="s">
        <v>962</v>
      </c>
      <c r="D618" s="103" t="s">
        <v>963</v>
      </c>
      <c r="E618" s="104" t="s">
        <v>721</v>
      </c>
      <c r="F618" s="103" t="s">
        <v>1005</v>
      </c>
      <c r="G618" s="103"/>
      <c r="H618" s="103"/>
      <c r="I618" s="103"/>
      <c r="J618" s="103"/>
      <c r="K618" s="113"/>
      <c r="L618" s="103"/>
      <c r="M618" s="103"/>
    </row>
    <row r="619" spans="1:13" s="105" customFormat="1" ht="11.25" customHeight="1" x14ac:dyDescent="0.2">
      <c r="A619" s="106" t="s">
        <v>1712</v>
      </c>
      <c r="B619" s="296" t="s">
        <v>1713</v>
      </c>
      <c r="C619" s="162"/>
      <c r="D619" s="162">
        <v>48</v>
      </c>
      <c r="E619" s="156">
        <v>0.14000000000000001</v>
      </c>
      <c r="F619" s="107" t="s">
        <v>1714</v>
      </c>
      <c r="G619" s="110"/>
      <c r="H619" s="110"/>
      <c r="I619" s="107"/>
      <c r="J619" s="110"/>
      <c r="K619" s="113"/>
      <c r="L619" s="103"/>
      <c r="M619" s="103"/>
    </row>
    <row r="620" spans="1:13" s="105" customFormat="1" ht="11.25" customHeight="1" x14ac:dyDescent="0.2">
      <c r="A620" s="106" t="s">
        <v>1715</v>
      </c>
      <c r="B620" s="296" t="s">
        <v>1716</v>
      </c>
      <c r="C620" s="162">
        <v>74</v>
      </c>
      <c r="D620" s="162"/>
      <c r="E620" s="156">
        <v>0.39</v>
      </c>
      <c r="F620" s="107" t="s">
        <v>1717</v>
      </c>
      <c r="G620" s="110"/>
      <c r="H620" s="110"/>
      <c r="I620" s="107"/>
      <c r="J620" s="110"/>
      <c r="K620" s="113"/>
      <c r="L620" s="103"/>
      <c r="M620" s="103"/>
    </row>
    <row r="621" spans="1:13" s="105" customFormat="1" ht="11.25" customHeight="1" x14ac:dyDescent="0.2">
      <c r="A621" s="106" t="s">
        <v>1718</v>
      </c>
      <c r="B621" s="296" t="s">
        <v>1719</v>
      </c>
      <c r="C621" s="162">
        <v>52</v>
      </c>
      <c r="D621" s="162"/>
      <c r="E621" s="156">
        <v>0.44</v>
      </c>
      <c r="F621" s="107" t="s">
        <v>1720</v>
      </c>
      <c r="G621" s="110"/>
      <c r="H621" s="110"/>
      <c r="I621" s="107"/>
      <c r="J621" s="110"/>
      <c r="K621" s="113"/>
      <c r="L621" s="103"/>
      <c r="M621" s="103"/>
    </row>
    <row r="622" spans="1:13" s="105" customFormat="1" ht="11.25" customHeight="1" x14ac:dyDescent="0.2">
      <c r="A622" s="106"/>
      <c r="B622" s="162"/>
      <c r="C622" s="162"/>
      <c r="D622" s="160"/>
      <c r="E622" s="107"/>
      <c r="F622" s="110"/>
      <c r="G622" s="107"/>
      <c r="H622" s="107"/>
      <c r="I622" s="107"/>
      <c r="J622" s="110"/>
      <c r="K622" s="113"/>
      <c r="L622" s="103"/>
      <c r="M622" s="103"/>
    </row>
    <row r="623" spans="1:13" s="105" customFormat="1" ht="11.25" hidden="1" customHeight="1" x14ac:dyDescent="0.2">
      <c r="A623" s="106"/>
      <c r="B623" s="110"/>
      <c r="C623" s="162"/>
      <c r="D623" s="160"/>
      <c r="E623" s="107"/>
      <c r="F623" s="107"/>
      <c r="G623" s="107"/>
      <c r="H623" s="107"/>
      <c r="I623" s="107"/>
      <c r="J623" s="110"/>
      <c r="K623" s="113"/>
      <c r="L623" s="103"/>
      <c r="M623" s="103"/>
    </row>
    <row r="624" spans="1:13" s="105" customFormat="1" ht="11.25" hidden="1" customHeight="1" x14ac:dyDescent="0.2">
      <c r="A624" s="106"/>
      <c r="B624" s="110"/>
      <c r="C624" s="162"/>
      <c r="D624" s="160"/>
      <c r="E624" s="107"/>
      <c r="G624" s="107"/>
      <c r="H624" s="107"/>
      <c r="I624" s="107"/>
      <c r="J624" s="110"/>
      <c r="K624" s="113"/>
      <c r="L624" s="103"/>
      <c r="M624" s="103"/>
    </row>
    <row r="625" spans="1:13" s="105" customFormat="1" ht="11.25" hidden="1" customHeight="1" x14ac:dyDescent="0.2">
      <c r="A625" s="106"/>
      <c r="B625" s="296"/>
      <c r="C625" s="162"/>
      <c r="D625" s="162"/>
      <c r="E625" s="160"/>
      <c r="F625" s="107"/>
      <c r="G625" s="110"/>
      <c r="H625" s="107"/>
      <c r="I625" s="107"/>
      <c r="J625" s="110"/>
      <c r="K625" s="113"/>
      <c r="L625" s="103"/>
      <c r="M625" s="103"/>
    </row>
    <row r="626" spans="1:13" s="105" customFormat="1" ht="11.25" hidden="1" customHeight="1" x14ac:dyDescent="0.2">
      <c r="A626" s="106"/>
      <c r="B626" s="296"/>
      <c r="C626" s="162"/>
      <c r="D626" s="162"/>
      <c r="E626" s="160"/>
      <c r="F626" s="107"/>
      <c r="G626" s="110"/>
      <c r="H626" s="107"/>
      <c r="I626" s="107"/>
      <c r="J626" s="110"/>
      <c r="K626" s="113"/>
      <c r="L626" s="103"/>
      <c r="M626" s="103"/>
    </row>
    <row r="627" spans="1:13" s="105" customFormat="1" ht="11.25" hidden="1" customHeight="1" x14ac:dyDescent="0.2">
      <c r="A627" s="106"/>
      <c r="B627" s="296"/>
      <c r="C627" s="162"/>
      <c r="D627" s="162"/>
      <c r="E627" s="160"/>
      <c r="F627" s="107"/>
      <c r="G627" s="110"/>
      <c r="H627" s="107"/>
      <c r="I627" s="107"/>
      <c r="J627" s="110"/>
      <c r="K627" s="113"/>
      <c r="L627" s="103"/>
      <c r="M627" s="103"/>
    </row>
    <row r="628" spans="1:13" s="105" customFormat="1" ht="11.25" hidden="1" customHeight="1" x14ac:dyDescent="0.2">
      <c r="A628" s="106"/>
      <c r="B628" s="296"/>
      <c r="C628" s="162"/>
      <c r="D628" s="162"/>
      <c r="E628" s="160"/>
      <c r="F628" s="107"/>
      <c r="G628" s="110"/>
      <c r="H628" s="107"/>
      <c r="I628" s="107"/>
      <c r="J628" s="110"/>
      <c r="K628" s="113"/>
      <c r="L628" s="103"/>
      <c r="M628" s="103"/>
    </row>
    <row r="629" spans="1:13" s="105" customFormat="1" ht="11.25" hidden="1" customHeight="1" x14ac:dyDescent="0.2">
      <c r="A629" s="106"/>
      <c r="B629" s="296"/>
      <c r="C629" s="162"/>
      <c r="D629" s="162"/>
      <c r="E629" s="160"/>
      <c r="F629" s="107"/>
      <c r="G629" s="110"/>
      <c r="H629" s="107"/>
      <c r="I629" s="107"/>
      <c r="J629" s="110"/>
      <c r="K629" s="113"/>
      <c r="L629" s="103"/>
      <c r="M629" s="103"/>
    </row>
    <row r="630" spans="1:13" s="105" customFormat="1" ht="11.25" hidden="1" customHeight="1" x14ac:dyDescent="0.2">
      <c r="A630" s="106"/>
      <c r="B630" s="162"/>
      <c r="C630" s="162"/>
      <c r="D630" s="162"/>
      <c r="E630" s="112"/>
      <c r="F630" s="107"/>
      <c r="G630" s="110"/>
      <c r="H630" s="107"/>
      <c r="I630" s="107"/>
      <c r="J630" s="110"/>
      <c r="K630" s="113"/>
      <c r="L630" s="103"/>
      <c r="M630" s="103"/>
    </row>
    <row r="631" spans="1:13" s="105" customFormat="1" ht="11.25" hidden="1" customHeight="1" x14ac:dyDescent="0.2">
      <c r="A631" s="106"/>
      <c r="B631" s="162"/>
      <c r="C631" s="162"/>
      <c r="D631" s="162"/>
      <c r="E631" s="112"/>
      <c r="F631" s="107"/>
      <c r="G631" s="110"/>
      <c r="H631" s="107"/>
      <c r="I631" s="107"/>
      <c r="J631" s="110"/>
      <c r="K631" s="113"/>
      <c r="L631" s="103"/>
      <c r="M631" s="103"/>
    </row>
    <row r="632" spans="1:13" s="105" customFormat="1" ht="11.25" hidden="1" customHeight="1" x14ac:dyDescent="0.2">
      <c r="A632" s="106"/>
      <c r="B632" s="162"/>
      <c r="C632" s="162"/>
      <c r="D632" s="162"/>
      <c r="E632" s="112"/>
      <c r="F632" s="107"/>
      <c r="G632" s="110"/>
      <c r="H632" s="107"/>
      <c r="I632" s="107"/>
      <c r="J632" s="110"/>
      <c r="K632" s="113"/>
      <c r="L632" s="103"/>
      <c r="M632" s="103"/>
    </row>
    <row r="633" spans="1:13" s="105" customFormat="1" ht="11.25" hidden="1" customHeight="1" x14ac:dyDescent="0.2">
      <c r="A633" s="106"/>
      <c r="B633" s="162"/>
      <c r="C633" s="162"/>
      <c r="D633" s="160"/>
      <c r="E633" s="160"/>
      <c r="F633" s="107"/>
      <c r="G633" s="110"/>
      <c r="H633" s="107"/>
      <c r="I633" s="107"/>
      <c r="J633" s="110"/>
      <c r="K633" s="113"/>
      <c r="L633" s="103"/>
      <c r="M633" s="103"/>
    </row>
    <row r="634" spans="1:13" s="105" customFormat="1" ht="11.25" hidden="1" customHeight="1" x14ac:dyDescent="0.2">
      <c r="A634" s="106"/>
      <c r="B634" s="162"/>
      <c r="C634" s="162"/>
      <c r="D634" s="160"/>
      <c r="E634" s="160"/>
      <c r="F634" s="107"/>
      <c r="G634" s="110"/>
      <c r="H634" s="107"/>
      <c r="I634" s="107"/>
      <c r="J634" s="110"/>
      <c r="K634" s="113"/>
      <c r="L634" s="103"/>
      <c r="M634" s="103"/>
    </row>
    <row r="635" spans="1:13" s="105" customFormat="1" ht="11.25" hidden="1" customHeight="1" x14ac:dyDescent="0.2">
      <c r="A635" s="106"/>
      <c r="B635" s="162"/>
      <c r="C635" s="162"/>
      <c r="D635" s="160"/>
      <c r="E635" s="160"/>
      <c r="F635" s="107"/>
      <c r="G635" s="110"/>
      <c r="H635" s="107"/>
      <c r="I635" s="107"/>
      <c r="J635" s="110"/>
      <c r="K635" s="113"/>
      <c r="L635" s="103"/>
      <c r="M635" s="103"/>
    </row>
    <row r="636" spans="1:13" ht="11.25" customHeight="1" x14ac:dyDescent="0.15">
      <c r="A636" s="102" t="s">
        <v>729</v>
      </c>
      <c r="B636" s="350" t="s">
        <v>1552</v>
      </c>
      <c r="C636" s="352"/>
      <c r="D636" s="352"/>
      <c r="E636" s="352"/>
      <c r="F636" s="352"/>
      <c r="G636" s="352"/>
      <c r="H636" s="352"/>
      <c r="I636" s="352"/>
      <c r="J636" s="352"/>
      <c r="K636" s="352"/>
      <c r="L636" s="352"/>
      <c r="M636" s="353"/>
    </row>
    <row r="637" spans="1:13" ht="11.25" customHeight="1" x14ac:dyDescent="0.15">
      <c r="A637" s="102" t="s">
        <v>730</v>
      </c>
      <c r="B637" s="374"/>
      <c r="C637" s="352"/>
      <c r="D637" s="352"/>
      <c r="E637" s="352"/>
      <c r="F637" s="352"/>
      <c r="G637" s="352"/>
      <c r="H637" s="352"/>
      <c r="I637" s="352"/>
      <c r="J637" s="352"/>
      <c r="K637" s="352"/>
      <c r="L637" s="352"/>
      <c r="M637" s="353"/>
    </row>
    <row r="638" spans="1:13" ht="11.25" hidden="1" customHeight="1" x14ac:dyDescent="0.15">
      <c r="A638" s="102" t="s">
        <v>731</v>
      </c>
      <c r="B638" s="350"/>
      <c r="C638" s="352"/>
      <c r="D638" s="352"/>
      <c r="E638" s="352"/>
      <c r="F638" s="352"/>
      <c r="G638" s="352"/>
      <c r="H638" s="352"/>
      <c r="I638" s="352"/>
      <c r="J638" s="352"/>
      <c r="K638" s="352"/>
      <c r="L638" s="352"/>
      <c r="M638" s="353"/>
    </row>
    <row r="641" spans="1:13" s="100" customFormat="1" ht="11.25" customHeight="1" x14ac:dyDescent="0.2">
      <c r="A641" s="98" t="s">
        <v>18</v>
      </c>
      <c r="B641" s="99" t="s">
        <v>708</v>
      </c>
      <c r="C641" s="357">
        <v>6011702001</v>
      </c>
      <c r="D641" s="358"/>
      <c r="E641" s="98" t="s">
        <v>709</v>
      </c>
      <c r="F641" s="359" t="s">
        <v>1721</v>
      </c>
      <c r="G641" s="360"/>
      <c r="H641" s="361"/>
      <c r="I641" s="98" t="s">
        <v>711</v>
      </c>
      <c r="J641" s="362"/>
      <c r="K641" s="363"/>
      <c r="L641" s="363"/>
      <c r="M641" s="364"/>
    </row>
    <row r="642" spans="1:13" s="100" customFormat="1" ht="11.25" customHeight="1" x14ac:dyDescent="0.2">
      <c r="A642" s="98" t="s">
        <v>712</v>
      </c>
      <c r="B642" s="99" t="s">
        <v>708</v>
      </c>
      <c r="C642" s="357">
        <v>6011703001</v>
      </c>
      <c r="D642" s="358"/>
      <c r="E642" s="359" t="s">
        <v>392</v>
      </c>
      <c r="F642" s="360"/>
      <c r="G642" s="360"/>
      <c r="H642" s="98" t="s">
        <v>712</v>
      </c>
      <c r="I642" s="99"/>
      <c r="J642" s="357"/>
      <c r="K642" s="358"/>
      <c r="L642" s="365"/>
      <c r="M642" s="366"/>
    </row>
    <row r="643" spans="1:13" s="100" customFormat="1" ht="11.25" customHeight="1" x14ac:dyDescent="0.2">
      <c r="A643" s="98" t="s">
        <v>466</v>
      </c>
      <c r="B643" s="347" t="s">
        <v>276</v>
      </c>
      <c r="C643" s="348"/>
      <c r="D643" s="349"/>
      <c r="E643" s="347" t="s">
        <v>281</v>
      </c>
      <c r="F643" s="348"/>
      <c r="G643" s="348"/>
      <c r="H643" s="348"/>
      <c r="I643" s="348"/>
      <c r="J643" s="348"/>
      <c r="K643" s="347" t="s">
        <v>1722</v>
      </c>
      <c r="L643" s="348"/>
      <c r="M643" s="349"/>
    </row>
    <row r="644" spans="1:13" ht="11.25" customHeight="1" x14ac:dyDescent="0.15">
      <c r="A644" s="98" t="s">
        <v>713</v>
      </c>
      <c r="B644" s="350" t="s">
        <v>714</v>
      </c>
      <c r="C644" s="351"/>
      <c r="D644" s="351"/>
      <c r="E644" s="351"/>
      <c r="F644" s="351"/>
      <c r="G644" s="351"/>
      <c r="H644" s="351"/>
      <c r="I644" s="101" t="s">
        <v>715</v>
      </c>
      <c r="J644" s="350" t="s">
        <v>737</v>
      </c>
      <c r="K644" s="352"/>
      <c r="L644" s="352"/>
      <c r="M644" s="353"/>
    </row>
    <row r="645" spans="1:13" s="105" customFormat="1" ht="11.25" customHeight="1" x14ac:dyDescent="0.2">
      <c r="A645" s="102" t="s">
        <v>717</v>
      </c>
      <c r="B645" s="103" t="s">
        <v>961</v>
      </c>
      <c r="C645" s="103" t="s">
        <v>962</v>
      </c>
      <c r="D645" s="103" t="s">
        <v>963</v>
      </c>
      <c r="E645" s="104" t="s">
        <v>721</v>
      </c>
      <c r="F645" s="103" t="s">
        <v>1005</v>
      </c>
      <c r="G645" s="103"/>
      <c r="H645" s="103"/>
      <c r="I645" s="103"/>
      <c r="J645" s="103"/>
      <c r="K645" s="113"/>
      <c r="L645" s="103"/>
      <c r="M645" s="103"/>
    </row>
    <row r="646" spans="1:13" s="105" customFormat="1" ht="11.25" customHeight="1" x14ac:dyDescent="0.2">
      <c r="A646" s="106" t="s">
        <v>1723</v>
      </c>
      <c r="B646" s="296">
        <v>230</v>
      </c>
      <c r="C646" s="162">
        <v>62</v>
      </c>
      <c r="D646" s="162">
        <v>190</v>
      </c>
      <c r="E646" s="160">
        <v>1.7</v>
      </c>
      <c r="F646" s="107" t="s">
        <v>1724</v>
      </c>
      <c r="G646" s="110"/>
      <c r="H646" s="110"/>
      <c r="I646" s="107"/>
      <c r="J646" s="110"/>
      <c r="K646" s="113"/>
      <c r="L646" s="103"/>
      <c r="M646" s="103"/>
    </row>
    <row r="647" spans="1:13" s="105" customFormat="1" ht="11.25" customHeight="1" x14ac:dyDescent="0.2">
      <c r="A647" s="106" t="s">
        <v>1725</v>
      </c>
      <c r="B647" s="296">
        <v>135</v>
      </c>
      <c r="C647" s="162">
        <v>135</v>
      </c>
      <c r="D647" s="162">
        <v>53</v>
      </c>
      <c r="E647" s="156">
        <v>0.55000000000000004</v>
      </c>
      <c r="F647" s="107" t="s">
        <v>1726</v>
      </c>
      <c r="G647" s="110"/>
      <c r="H647" s="110"/>
      <c r="I647" s="107"/>
      <c r="J647" s="110"/>
      <c r="K647" s="113"/>
      <c r="L647" s="103"/>
      <c r="M647" s="103"/>
    </row>
    <row r="648" spans="1:13" s="105" customFormat="1" ht="11.25" customHeight="1" x14ac:dyDescent="0.2">
      <c r="A648" s="106"/>
      <c r="B648" s="162"/>
      <c r="C648" s="162"/>
      <c r="D648" s="160"/>
      <c r="E648" s="107"/>
      <c r="F648" s="110"/>
      <c r="G648" s="107"/>
      <c r="H648" s="107"/>
      <c r="I648" s="107"/>
      <c r="J648" s="110"/>
      <c r="K648" s="113"/>
      <c r="L648" s="103"/>
      <c r="M648" s="103"/>
    </row>
    <row r="649" spans="1:13" s="105" customFormat="1" ht="11.25" hidden="1" customHeight="1" x14ac:dyDescent="0.2">
      <c r="A649" s="106"/>
      <c r="B649" s="110"/>
      <c r="C649" s="162"/>
      <c r="D649" s="160"/>
      <c r="E649" s="107"/>
      <c r="F649" s="107"/>
      <c r="G649" s="107"/>
      <c r="H649" s="107"/>
      <c r="I649" s="107"/>
      <c r="J649" s="110"/>
      <c r="K649" s="113"/>
      <c r="L649" s="103"/>
      <c r="M649" s="103"/>
    </row>
    <row r="650" spans="1:13" s="105" customFormat="1" ht="11.25" hidden="1" customHeight="1" x14ac:dyDescent="0.2">
      <c r="A650" s="106"/>
      <c r="B650" s="110"/>
      <c r="C650" s="162"/>
      <c r="D650" s="160"/>
      <c r="E650" s="107"/>
      <c r="G650" s="107"/>
      <c r="H650" s="107"/>
      <c r="I650" s="107"/>
      <c r="J650" s="110"/>
      <c r="K650" s="113"/>
      <c r="L650" s="103"/>
      <c r="M650" s="103"/>
    </row>
    <row r="651" spans="1:13" s="105" customFormat="1" ht="11.25" hidden="1" customHeight="1" x14ac:dyDescent="0.2">
      <c r="A651" s="106"/>
      <c r="B651" s="296"/>
      <c r="C651" s="162"/>
      <c r="D651" s="162"/>
      <c r="E651" s="160"/>
      <c r="F651" s="107"/>
      <c r="G651" s="110"/>
      <c r="H651" s="107"/>
      <c r="I651" s="107"/>
      <c r="J651" s="110"/>
      <c r="K651" s="113"/>
      <c r="L651" s="103"/>
      <c r="M651" s="103"/>
    </row>
    <row r="652" spans="1:13" s="105" customFormat="1" ht="11.25" hidden="1" customHeight="1" x14ac:dyDescent="0.2">
      <c r="A652" s="106"/>
      <c r="B652" s="296"/>
      <c r="C652" s="162"/>
      <c r="D652" s="162"/>
      <c r="E652" s="160"/>
      <c r="F652" s="107"/>
      <c r="G652" s="110"/>
      <c r="H652" s="107"/>
      <c r="I652" s="107"/>
      <c r="J652" s="110"/>
      <c r="K652" s="113"/>
      <c r="L652" s="103"/>
      <c r="M652" s="103"/>
    </row>
    <row r="653" spans="1:13" s="105" customFormat="1" ht="11.25" hidden="1" customHeight="1" x14ac:dyDescent="0.2">
      <c r="A653" s="106"/>
      <c r="B653" s="296"/>
      <c r="C653" s="162"/>
      <c r="D653" s="162"/>
      <c r="E653" s="160"/>
      <c r="F653" s="107"/>
      <c r="G653" s="110"/>
      <c r="H653" s="107"/>
      <c r="I653" s="107"/>
      <c r="J653" s="110"/>
      <c r="K653" s="113"/>
      <c r="L653" s="103"/>
      <c r="M653" s="103"/>
    </row>
    <row r="654" spans="1:13" s="105" customFormat="1" ht="11.25" hidden="1" customHeight="1" x14ac:dyDescent="0.2">
      <c r="A654" s="106"/>
      <c r="B654" s="296"/>
      <c r="C654" s="162"/>
      <c r="D654" s="162"/>
      <c r="E654" s="160"/>
      <c r="F654" s="107"/>
      <c r="G654" s="110"/>
      <c r="H654" s="107"/>
      <c r="I654" s="107"/>
      <c r="J654" s="110"/>
      <c r="K654" s="113"/>
      <c r="L654" s="103"/>
      <c r="M654" s="103"/>
    </row>
    <row r="655" spans="1:13" s="105" customFormat="1" ht="11.25" hidden="1" customHeight="1" x14ac:dyDescent="0.2">
      <c r="A655" s="106"/>
      <c r="B655" s="296"/>
      <c r="C655" s="162"/>
      <c r="D655" s="162"/>
      <c r="E655" s="160"/>
      <c r="F655" s="107"/>
      <c r="G655" s="110"/>
      <c r="H655" s="107"/>
      <c r="I655" s="107"/>
      <c r="J655" s="110"/>
      <c r="K655" s="113"/>
      <c r="L655" s="103"/>
      <c r="M655" s="103"/>
    </row>
    <row r="656" spans="1:13" s="105" customFormat="1" ht="11.25" hidden="1" customHeight="1" x14ac:dyDescent="0.2">
      <c r="A656" s="106"/>
      <c r="B656" s="162"/>
      <c r="C656" s="162"/>
      <c r="D656" s="162"/>
      <c r="E656" s="112"/>
      <c r="F656" s="107"/>
      <c r="G656" s="110"/>
      <c r="H656" s="107"/>
      <c r="I656" s="107"/>
      <c r="J656" s="110"/>
      <c r="K656" s="113"/>
      <c r="L656" s="103"/>
      <c r="M656" s="103"/>
    </row>
    <row r="657" spans="1:13" s="105" customFormat="1" ht="11.25" hidden="1" customHeight="1" x14ac:dyDescent="0.2">
      <c r="A657" s="106"/>
      <c r="B657" s="162"/>
      <c r="C657" s="162"/>
      <c r="D657" s="162"/>
      <c r="E657" s="112"/>
      <c r="F657" s="107"/>
      <c r="G657" s="110"/>
      <c r="H657" s="107"/>
      <c r="I657" s="107"/>
      <c r="J657" s="110"/>
      <c r="K657" s="113"/>
      <c r="L657" s="103"/>
      <c r="M657" s="103"/>
    </row>
    <row r="658" spans="1:13" s="105" customFormat="1" ht="11.25" hidden="1" customHeight="1" x14ac:dyDescent="0.2">
      <c r="A658" s="106"/>
      <c r="B658" s="162"/>
      <c r="C658" s="162"/>
      <c r="D658" s="162"/>
      <c r="E658" s="112"/>
      <c r="F658" s="107"/>
      <c r="G658" s="110"/>
      <c r="H658" s="107"/>
      <c r="I658" s="107"/>
      <c r="J658" s="110"/>
      <c r="K658" s="113"/>
      <c r="L658" s="103"/>
      <c r="M658" s="103"/>
    </row>
    <row r="659" spans="1:13" s="105" customFormat="1" ht="11.25" hidden="1" customHeight="1" x14ac:dyDescent="0.2">
      <c r="A659" s="106"/>
      <c r="B659" s="162"/>
      <c r="C659" s="162"/>
      <c r="D659" s="160"/>
      <c r="E659" s="160"/>
      <c r="F659" s="107"/>
      <c r="G659" s="110"/>
      <c r="H659" s="107"/>
      <c r="I659" s="107"/>
      <c r="J659" s="110"/>
      <c r="K659" s="113"/>
      <c r="L659" s="103"/>
      <c r="M659" s="103"/>
    </row>
    <row r="660" spans="1:13" s="105" customFormat="1" ht="11.25" hidden="1" customHeight="1" x14ac:dyDescent="0.2">
      <c r="A660" s="106"/>
      <c r="B660" s="162"/>
      <c r="C660" s="162"/>
      <c r="D660" s="160"/>
      <c r="E660" s="160"/>
      <c r="F660" s="107"/>
      <c r="G660" s="110"/>
      <c r="H660" s="107"/>
      <c r="I660" s="107"/>
      <c r="J660" s="110"/>
      <c r="K660" s="113"/>
      <c r="L660" s="103"/>
      <c r="M660" s="103"/>
    </row>
    <row r="661" spans="1:13" s="105" customFormat="1" ht="11.25" hidden="1" customHeight="1" x14ac:dyDescent="0.2">
      <c r="A661" s="106"/>
      <c r="B661" s="162"/>
      <c r="C661" s="162"/>
      <c r="D661" s="160"/>
      <c r="E661" s="160"/>
      <c r="F661" s="107"/>
      <c r="G661" s="110"/>
      <c r="H661" s="107"/>
      <c r="I661" s="107"/>
      <c r="J661" s="110"/>
      <c r="K661" s="113"/>
      <c r="L661" s="103"/>
      <c r="M661" s="103"/>
    </row>
    <row r="662" spans="1:13" ht="11.25" customHeight="1" x14ac:dyDescent="0.15">
      <c r="A662" s="102" t="s">
        <v>729</v>
      </c>
      <c r="B662" s="350" t="s">
        <v>1552</v>
      </c>
      <c r="C662" s="352"/>
      <c r="D662" s="352"/>
      <c r="E662" s="352"/>
      <c r="F662" s="352"/>
      <c r="G662" s="352"/>
      <c r="H662" s="352"/>
      <c r="I662" s="352"/>
      <c r="J662" s="352"/>
      <c r="K662" s="352"/>
      <c r="L662" s="352"/>
      <c r="M662" s="353"/>
    </row>
    <row r="663" spans="1:13" ht="11.25" customHeight="1" x14ac:dyDescent="0.15">
      <c r="A663" s="102" t="s">
        <v>730</v>
      </c>
      <c r="B663" s="374"/>
      <c r="C663" s="352"/>
      <c r="D663" s="352"/>
      <c r="E663" s="352"/>
      <c r="F663" s="352"/>
      <c r="G663" s="352"/>
      <c r="H663" s="352"/>
      <c r="I663" s="352"/>
      <c r="J663" s="352"/>
      <c r="K663" s="352"/>
      <c r="L663" s="352"/>
      <c r="M663" s="353"/>
    </row>
    <row r="664" spans="1:13" ht="11.25" hidden="1" customHeight="1" x14ac:dyDescent="0.15">
      <c r="A664" s="102" t="s">
        <v>731</v>
      </c>
      <c r="B664" s="350"/>
      <c r="C664" s="352"/>
      <c r="D664" s="352"/>
      <c r="E664" s="352"/>
      <c r="F664" s="352"/>
      <c r="G664" s="352"/>
      <c r="H664" s="352"/>
      <c r="I664" s="352"/>
      <c r="J664" s="352"/>
      <c r="K664" s="352"/>
      <c r="L664" s="352"/>
      <c r="M664" s="353"/>
    </row>
    <row r="667" spans="1:13" s="100" customFormat="1" ht="11.25" customHeight="1" x14ac:dyDescent="0.2">
      <c r="A667" s="98" t="s">
        <v>18</v>
      </c>
      <c r="B667" s="99" t="s">
        <v>708</v>
      </c>
      <c r="C667" s="357">
        <v>6010802001</v>
      </c>
      <c r="D667" s="358"/>
      <c r="E667" s="98" t="s">
        <v>709</v>
      </c>
      <c r="F667" s="359" t="s">
        <v>1727</v>
      </c>
      <c r="G667" s="360"/>
      <c r="H667" s="361"/>
      <c r="I667" s="98" t="s">
        <v>711</v>
      </c>
      <c r="J667" s="362" t="s">
        <v>1728</v>
      </c>
      <c r="K667" s="363"/>
      <c r="L667" s="363"/>
      <c r="M667" s="364"/>
    </row>
    <row r="668" spans="1:13" s="100" customFormat="1" ht="11.25" customHeight="1" x14ac:dyDescent="0.2">
      <c r="A668" s="98" t="s">
        <v>712</v>
      </c>
      <c r="B668" s="99"/>
      <c r="C668" s="357"/>
      <c r="D668" s="358"/>
      <c r="E668" s="359"/>
      <c r="F668" s="360"/>
      <c r="G668" s="360"/>
      <c r="H668" s="98" t="s">
        <v>712</v>
      </c>
      <c r="I668" s="99"/>
      <c r="J668" s="357"/>
      <c r="K668" s="358"/>
      <c r="L668" s="365"/>
      <c r="M668" s="366"/>
    </row>
    <row r="669" spans="1:13" s="100" customFormat="1" ht="11.25" customHeight="1" x14ac:dyDescent="0.2">
      <c r="A669" s="98" t="s">
        <v>466</v>
      </c>
      <c r="B669" s="347" t="s">
        <v>151</v>
      </c>
      <c r="C669" s="348"/>
      <c r="D669" s="349"/>
      <c r="E669" s="370" t="s">
        <v>1784</v>
      </c>
      <c r="F669" s="348"/>
      <c r="G669" s="348"/>
      <c r="H669" s="348"/>
      <c r="I669" s="348"/>
      <c r="J669" s="348"/>
      <c r="K669" s="347" t="s">
        <v>1729</v>
      </c>
      <c r="L669" s="348"/>
      <c r="M669" s="349"/>
    </row>
    <row r="670" spans="1:13" ht="11.25" customHeight="1" x14ac:dyDescent="0.15">
      <c r="A670" s="98" t="s">
        <v>713</v>
      </c>
      <c r="B670" s="350" t="s">
        <v>714</v>
      </c>
      <c r="C670" s="351"/>
      <c r="D670" s="351"/>
      <c r="E670" s="351"/>
      <c r="F670" s="351"/>
      <c r="G670" s="351"/>
      <c r="H670" s="351"/>
      <c r="I670" s="101" t="s">
        <v>715</v>
      </c>
      <c r="J670" s="350" t="s">
        <v>737</v>
      </c>
      <c r="K670" s="352"/>
      <c r="L670" s="352"/>
      <c r="M670" s="353"/>
    </row>
    <row r="671" spans="1:13" s="105" customFormat="1" ht="11.25" customHeight="1" x14ac:dyDescent="0.2">
      <c r="A671" s="102" t="s">
        <v>717</v>
      </c>
      <c r="B671" s="103" t="s">
        <v>961</v>
      </c>
      <c r="C671" s="103" t="s">
        <v>962</v>
      </c>
      <c r="D671" s="103" t="s">
        <v>963</v>
      </c>
      <c r="E671" s="104" t="s">
        <v>721</v>
      </c>
      <c r="F671" s="103" t="s">
        <v>1005</v>
      </c>
      <c r="G671" s="103"/>
      <c r="H671" s="103"/>
      <c r="I671" s="103"/>
      <c r="J671" s="103"/>
      <c r="K671" s="113"/>
      <c r="L671" s="103"/>
      <c r="M671" s="103"/>
    </row>
    <row r="672" spans="1:13" s="105" customFormat="1" ht="11.25" customHeight="1" x14ac:dyDescent="0.2">
      <c r="A672" s="297" t="s">
        <v>1730</v>
      </c>
      <c r="B672" s="146">
        <v>450</v>
      </c>
      <c r="C672" s="146">
        <v>150</v>
      </c>
      <c r="D672" s="146">
        <v>664</v>
      </c>
      <c r="E672" s="298">
        <f>17+31</f>
        <v>48</v>
      </c>
      <c r="F672" s="146" t="s">
        <v>1731</v>
      </c>
      <c r="G672" s="110"/>
      <c r="H672" s="107"/>
      <c r="I672" s="107"/>
      <c r="J672" s="110"/>
      <c r="K672" s="113"/>
      <c r="L672" s="103"/>
      <c r="M672" s="103"/>
    </row>
    <row r="673" spans="1:13" s="105" customFormat="1" ht="11.25" customHeight="1" x14ac:dyDescent="0.2">
      <c r="A673" s="297" t="s">
        <v>1732</v>
      </c>
      <c r="B673" s="146">
        <v>564</v>
      </c>
      <c r="C673" s="146">
        <v>478</v>
      </c>
      <c r="D673" s="146">
        <v>1465</v>
      </c>
      <c r="E673" s="298">
        <v>82</v>
      </c>
      <c r="F673" s="146" t="s">
        <v>1733</v>
      </c>
      <c r="G673" s="110"/>
      <c r="H673" s="107"/>
      <c r="I673" s="107"/>
      <c r="J673" s="110"/>
      <c r="K673" s="113"/>
      <c r="L673" s="103"/>
      <c r="M673" s="103"/>
    </row>
    <row r="674" spans="1:13" s="105" customFormat="1" ht="11.25" customHeight="1" x14ac:dyDescent="0.2">
      <c r="A674" s="297" t="s">
        <v>1734</v>
      </c>
      <c r="B674" s="146">
        <v>564</v>
      </c>
      <c r="C674" s="146">
        <v>478</v>
      </c>
      <c r="D674" s="146">
        <v>2000</v>
      </c>
      <c r="E674" s="298">
        <v>95</v>
      </c>
      <c r="F674" s="146" t="s">
        <v>1735</v>
      </c>
      <c r="G674" s="110"/>
      <c r="H674" s="107"/>
      <c r="I674" s="107"/>
      <c r="J674" s="110"/>
      <c r="K674" s="113"/>
      <c r="L674" s="103"/>
      <c r="M674" s="103"/>
    </row>
    <row r="675" spans="1:13" s="105" customFormat="1" ht="11.25" customHeight="1" x14ac:dyDescent="0.2">
      <c r="A675" s="106" t="s">
        <v>1536</v>
      </c>
      <c r="B675" s="162">
        <v>80</v>
      </c>
      <c r="C675" s="162">
        <v>189</v>
      </c>
      <c r="D675" s="162">
        <v>46</v>
      </c>
      <c r="E675" s="112">
        <f>0.52+0.21</f>
        <v>0.73</v>
      </c>
      <c r="F675" s="107" t="s">
        <v>1537</v>
      </c>
      <c r="G675" s="110"/>
      <c r="H675" s="107"/>
      <c r="I675" s="107"/>
      <c r="J675" s="110"/>
      <c r="K675" s="113"/>
      <c r="L675" s="103"/>
      <c r="M675" s="103"/>
    </row>
    <row r="676" spans="1:13" s="105" customFormat="1" ht="11.25" customHeight="1" x14ac:dyDescent="0.2">
      <c r="A676" s="106" t="s">
        <v>1538</v>
      </c>
      <c r="B676" s="162">
        <v>134</v>
      </c>
      <c r="C676" s="162">
        <v>215.5</v>
      </c>
      <c r="D676" s="162">
        <v>88.5</v>
      </c>
      <c r="E676" s="112">
        <f>0.59+0.07</f>
        <v>0.65999999999999992</v>
      </c>
      <c r="F676" s="107" t="s">
        <v>1539</v>
      </c>
      <c r="G676" s="110"/>
      <c r="H676" s="107"/>
      <c r="I676" s="107"/>
      <c r="J676" s="110"/>
      <c r="K676" s="113"/>
      <c r="L676" s="103"/>
      <c r="M676" s="103"/>
    </row>
    <row r="677" spans="1:13" s="105" customFormat="1" ht="11.25" customHeight="1" x14ac:dyDescent="0.2">
      <c r="A677" s="106" t="s">
        <v>1540</v>
      </c>
      <c r="B677" s="162">
        <v>174</v>
      </c>
      <c r="C677" s="162">
        <v>230</v>
      </c>
      <c r="D677" s="162">
        <v>75</v>
      </c>
      <c r="E677" s="112">
        <f>0.7+0.113</f>
        <v>0.81299999999999994</v>
      </c>
      <c r="F677" s="107" t="s">
        <v>1541</v>
      </c>
      <c r="G677" s="110"/>
      <c r="H677" s="107"/>
      <c r="I677" s="107"/>
      <c r="J677" s="110"/>
      <c r="K677" s="113"/>
      <c r="L677" s="103"/>
      <c r="M677" s="103"/>
    </row>
    <row r="678" spans="1:13" s="105" customFormat="1" ht="11.25" customHeight="1" x14ac:dyDescent="0.2">
      <c r="A678" s="106"/>
      <c r="B678" s="299"/>
      <c r="C678" s="107"/>
      <c r="D678" s="107"/>
      <c r="E678" s="118"/>
      <c r="F678" s="107"/>
      <c r="G678" s="110"/>
      <c r="H678" s="107"/>
      <c r="I678" s="107"/>
      <c r="J678" s="110"/>
      <c r="K678" s="113"/>
      <c r="L678" s="103"/>
      <c r="M678" s="103"/>
    </row>
    <row r="679" spans="1:13" s="105" customFormat="1" ht="11.25" hidden="1" customHeight="1" x14ac:dyDescent="0.2">
      <c r="A679" s="106"/>
      <c r="B679" s="299"/>
      <c r="C679" s="107"/>
      <c r="D679" s="107"/>
      <c r="E679" s="112"/>
      <c r="F679" s="107"/>
      <c r="G679" s="110"/>
      <c r="H679" s="107"/>
      <c r="I679" s="107"/>
      <c r="J679" s="110"/>
      <c r="K679" s="113"/>
      <c r="L679" s="103"/>
      <c r="M679" s="103"/>
    </row>
    <row r="680" spans="1:13" s="105" customFormat="1" ht="11.25" hidden="1" customHeight="1" x14ac:dyDescent="0.2">
      <c r="A680" s="106"/>
      <c r="B680" s="299"/>
      <c r="C680" s="107"/>
      <c r="D680" s="107"/>
      <c r="E680" s="112"/>
      <c r="F680" s="107"/>
      <c r="G680" s="110"/>
      <c r="H680" s="107"/>
      <c r="I680" s="107"/>
      <c r="J680" s="110"/>
      <c r="K680" s="113"/>
      <c r="L680" s="103"/>
      <c r="M680" s="103"/>
    </row>
    <row r="681" spans="1:13" s="105" customFormat="1" ht="11.25" hidden="1" customHeight="1" x14ac:dyDescent="0.2">
      <c r="A681" s="106"/>
      <c r="B681" s="299"/>
      <c r="C681" s="107"/>
      <c r="D681" s="107"/>
      <c r="E681" s="112"/>
      <c r="F681" s="107"/>
      <c r="G681" s="110"/>
      <c r="H681" s="107"/>
      <c r="I681" s="107"/>
      <c r="J681" s="110"/>
      <c r="K681" s="113"/>
      <c r="L681" s="103"/>
      <c r="M681" s="103"/>
    </row>
    <row r="682" spans="1:13" s="105" customFormat="1" ht="11.25" hidden="1" customHeight="1" x14ac:dyDescent="0.2">
      <c r="A682" s="106"/>
      <c r="B682" s="107"/>
      <c r="C682" s="107"/>
      <c r="D682" s="112"/>
      <c r="E682" s="107"/>
      <c r="F682" s="107"/>
      <c r="G682" s="110"/>
      <c r="H682" s="107"/>
      <c r="I682" s="107"/>
      <c r="J682" s="110"/>
      <c r="K682" s="113"/>
      <c r="L682" s="103"/>
      <c r="M682" s="103"/>
    </row>
    <row r="683" spans="1:13" s="105" customFormat="1" ht="11.25" hidden="1" customHeight="1" x14ac:dyDescent="0.2">
      <c r="A683" s="106"/>
      <c r="B683" s="107"/>
      <c r="C683" s="107"/>
      <c r="D683" s="112"/>
      <c r="E683" s="107"/>
      <c r="F683" s="107"/>
      <c r="G683" s="110"/>
      <c r="H683" s="107"/>
      <c r="I683" s="107"/>
      <c r="J683" s="110"/>
      <c r="K683" s="113"/>
      <c r="L683" s="103"/>
      <c r="M683" s="103"/>
    </row>
    <row r="684" spans="1:13" s="105" customFormat="1" ht="11.25" hidden="1" customHeight="1" x14ac:dyDescent="0.2">
      <c r="A684" s="106"/>
      <c r="B684" s="107"/>
      <c r="C684" s="107"/>
      <c r="D684" s="112"/>
      <c r="E684" s="107"/>
      <c r="F684" s="107"/>
      <c r="G684" s="110"/>
      <c r="H684" s="107"/>
      <c r="I684" s="107"/>
      <c r="J684" s="110"/>
      <c r="K684" s="113"/>
      <c r="L684" s="103"/>
      <c r="M684" s="103"/>
    </row>
    <row r="685" spans="1:13" s="105" customFormat="1" ht="11.25" hidden="1" customHeight="1" x14ac:dyDescent="0.2">
      <c r="A685" s="106"/>
      <c r="B685" s="107"/>
      <c r="C685" s="107"/>
      <c r="D685" s="112"/>
      <c r="E685" s="107"/>
      <c r="F685" s="107"/>
      <c r="G685" s="110"/>
      <c r="H685" s="107"/>
      <c r="I685" s="107"/>
      <c r="J685" s="110"/>
      <c r="K685" s="113"/>
      <c r="L685" s="103"/>
      <c r="M685" s="103"/>
    </row>
    <row r="686" spans="1:13" s="105" customFormat="1" ht="11.25" hidden="1" customHeight="1" x14ac:dyDescent="0.2">
      <c r="A686" s="106"/>
      <c r="B686" s="107"/>
      <c r="C686" s="107"/>
      <c r="D686" s="112"/>
      <c r="E686" s="107"/>
      <c r="F686" s="107"/>
      <c r="G686" s="110"/>
      <c r="H686" s="107"/>
      <c r="I686" s="107"/>
      <c r="J686" s="110"/>
      <c r="K686" s="113"/>
      <c r="L686" s="103"/>
      <c r="M686" s="103"/>
    </row>
    <row r="687" spans="1:13" ht="11.25" customHeight="1" x14ac:dyDescent="0.15">
      <c r="A687" s="102" t="s">
        <v>729</v>
      </c>
      <c r="B687" s="350" t="s">
        <v>1552</v>
      </c>
      <c r="C687" s="352"/>
      <c r="D687" s="352"/>
      <c r="E687" s="352"/>
      <c r="F687" s="352"/>
      <c r="G687" s="352"/>
      <c r="H687" s="352"/>
      <c r="I687" s="352"/>
      <c r="J687" s="352"/>
      <c r="K687" s="352"/>
      <c r="L687" s="352"/>
      <c r="M687" s="353"/>
    </row>
    <row r="688" spans="1:13" ht="11.25" customHeight="1" x14ac:dyDescent="0.15">
      <c r="A688" s="102" t="s">
        <v>730</v>
      </c>
      <c r="B688" s="374" t="s">
        <v>1736</v>
      </c>
      <c r="C688" s="408"/>
      <c r="D688" s="408"/>
      <c r="E688" s="408"/>
      <c r="F688" s="408"/>
      <c r="G688" s="408"/>
      <c r="H688" s="408"/>
      <c r="I688" s="408"/>
      <c r="J688" s="408"/>
      <c r="K688" s="408"/>
      <c r="L688" s="408"/>
      <c r="M688" s="409"/>
    </row>
    <row r="689" spans="1:13" ht="11.25" customHeight="1" x14ac:dyDescent="0.15">
      <c r="A689" s="102" t="s">
        <v>731</v>
      </c>
      <c r="B689" s="374" t="s">
        <v>1553</v>
      </c>
      <c r="C689" s="408"/>
      <c r="D689" s="408"/>
      <c r="E689" s="408"/>
      <c r="F689" s="408"/>
      <c r="G689" s="408"/>
      <c r="H689" s="408"/>
      <c r="I689" s="408"/>
      <c r="J689" s="408"/>
      <c r="K689" s="408"/>
      <c r="L689" s="408"/>
      <c r="M689" s="409"/>
    </row>
    <row r="692" spans="1:13" s="100" customFormat="1" ht="11.25" customHeight="1" x14ac:dyDescent="0.2">
      <c r="A692" s="98" t="s">
        <v>18</v>
      </c>
      <c r="B692" s="99" t="s">
        <v>708</v>
      </c>
      <c r="C692" s="357">
        <v>6011902001</v>
      </c>
      <c r="D692" s="358"/>
      <c r="E692" s="98" t="s">
        <v>709</v>
      </c>
      <c r="F692" s="359" t="s">
        <v>1737</v>
      </c>
      <c r="G692" s="360"/>
      <c r="H692" s="361"/>
      <c r="I692" s="98" t="s">
        <v>711</v>
      </c>
      <c r="J692" s="362"/>
      <c r="K692" s="363"/>
      <c r="L692" s="363"/>
      <c r="M692" s="364"/>
    </row>
    <row r="693" spans="1:13" s="100" customFormat="1" ht="11.25" customHeight="1" x14ac:dyDescent="0.2">
      <c r="A693" s="98" t="s">
        <v>712</v>
      </c>
      <c r="B693" s="99" t="s">
        <v>708</v>
      </c>
      <c r="C693" s="357">
        <v>6011904001</v>
      </c>
      <c r="D693" s="358"/>
      <c r="E693" s="359" t="s">
        <v>277</v>
      </c>
      <c r="F693" s="360"/>
      <c r="G693" s="360"/>
      <c r="H693" s="98" t="s">
        <v>712</v>
      </c>
      <c r="I693" s="99" t="s">
        <v>708</v>
      </c>
      <c r="J693" s="357">
        <v>6011905001</v>
      </c>
      <c r="K693" s="358"/>
      <c r="L693" s="365" t="s">
        <v>212</v>
      </c>
      <c r="M693" s="366"/>
    </row>
    <row r="694" spans="1:13" s="100" customFormat="1" ht="11.25" customHeight="1" x14ac:dyDescent="0.2">
      <c r="A694" s="98" t="s">
        <v>466</v>
      </c>
      <c r="B694" s="347" t="s">
        <v>276</v>
      </c>
      <c r="C694" s="348"/>
      <c r="D694" s="349"/>
      <c r="E694" s="347" t="s">
        <v>281</v>
      </c>
      <c r="F694" s="348"/>
      <c r="G694" s="348"/>
      <c r="H694" s="348"/>
      <c r="I694" s="348"/>
      <c r="J694" s="348"/>
      <c r="K694" s="347" t="s">
        <v>1738</v>
      </c>
      <c r="L694" s="348"/>
      <c r="M694" s="349"/>
    </row>
    <row r="695" spans="1:13" ht="11.25" customHeight="1" x14ac:dyDescent="0.15">
      <c r="A695" s="98" t="s">
        <v>713</v>
      </c>
      <c r="B695" s="350" t="s">
        <v>714</v>
      </c>
      <c r="C695" s="351"/>
      <c r="D695" s="351"/>
      <c r="E695" s="351"/>
      <c r="F695" s="351"/>
      <c r="G695" s="351"/>
      <c r="H695" s="351"/>
      <c r="I695" s="101" t="s">
        <v>715</v>
      </c>
      <c r="J695" s="350" t="s">
        <v>737</v>
      </c>
      <c r="K695" s="352"/>
      <c r="L695" s="352"/>
      <c r="M695" s="353"/>
    </row>
    <row r="696" spans="1:13" s="105" customFormat="1" ht="11.25" customHeight="1" x14ac:dyDescent="0.2">
      <c r="A696" s="102" t="s">
        <v>717</v>
      </c>
      <c r="B696" s="103" t="s">
        <v>961</v>
      </c>
      <c r="C696" s="103" t="s">
        <v>962</v>
      </c>
      <c r="D696" s="103" t="s">
        <v>963</v>
      </c>
      <c r="E696" s="104" t="s">
        <v>721</v>
      </c>
      <c r="F696" s="103" t="s">
        <v>1005</v>
      </c>
      <c r="G696" s="103"/>
      <c r="H696" s="103"/>
      <c r="I696" s="103"/>
      <c r="J696" s="103"/>
      <c r="K696" s="113"/>
      <c r="L696" s="103"/>
      <c r="M696" s="103"/>
    </row>
    <row r="697" spans="1:13" s="105" customFormat="1" ht="11.25" customHeight="1" x14ac:dyDescent="0.2">
      <c r="A697" s="106" t="s">
        <v>1739</v>
      </c>
      <c r="B697" s="296">
        <v>550</v>
      </c>
      <c r="C697" s="162">
        <v>130</v>
      </c>
      <c r="D697" s="162">
        <v>850</v>
      </c>
      <c r="E697" s="160">
        <v>24</v>
      </c>
      <c r="F697" s="107" t="s">
        <v>1740</v>
      </c>
      <c r="G697" s="110"/>
      <c r="H697" s="110"/>
      <c r="I697" s="107"/>
      <c r="J697" s="110"/>
      <c r="K697" s="113"/>
      <c r="L697" s="103"/>
      <c r="M697" s="103"/>
    </row>
    <row r="698" spans="1:13" s="105" customFormat="1" ht="11.25" customHeight="1" x14ac:dyDescent="0.2">
      <c r="A698" s="106" t="s">
        <v>1741</v>
      </c>
      <c r="B698" s="296">
        <v>600</v>
      </c>
      <c r="C698" s="162">
        <v>450</v>
      </c>
      <c r="D698" s="162">
        <v>2000</v>
      </c>
      <c r="E698" s="160">
        <v>100</v>
      </c>
      <c r="F698" s="107" t="s">
        <v>1742</v>
      </c>
      <c r="G698" s="110"/>
      <c r="H698" s="110"/>
      <c r="I698" s="107"/>
      <c r="J698" s="110"/>
      <c r="K698" s="113"/>
      <c r="L698" s="103"/>
      <c r="M698" s="103"/>
    </row>
    <row r="699" spans="1:13" s="105" customFormat="1" ht="11.25" customHeight="1" x14ac:dyDescent="0.2">
      <c r="A699" s="106" t="s">
        <v>277</v>
      </c>
      <c r="B699" s="296">
        <v>130</v>
      </c>
      <c r="C699" s="162">
        <v>130</v>
      </c>
      <c r="D699" s="162">
        <v>50</v>
      </c>
      <c r="E699" s="156">
        <v>0.33</v>
      </c>
      <c r="F699" s="107" t="s">
        <v>1743</v>
      </c>
      <c r="G699" s="110"/>
      <c r="H699" s="110"/>
      <c r="I699" s="107"/>
      <c r="J699" s="110"/>
      <c r="K699" s="113"/>
      <c r="L699" s="103"/>
      <c r="M699" s="103"/>
    </row>
    <row r="700" spans="1:13" s="105" customFormat="1" ht="11.25" customHeight="1" x14ac:dyDescent="0.2">
      <c r="A700" s="106" t="s">
        <v>1744</v>
      </c>
      <c r="B700" s="296" t="s">
        <v>1745</v>
      </c>
      <c r="C700" s="162"/>
      <c r="D700" s="162">
        <v>32</v>
      </c>
      <c r="E700" s="156">
        <v>0.14000000000000001</v>
      </c>
      <c r="F700" s="107" t="s">
        <v>1746</v>
      </c>
      <c r="G700" s="110"/>
      <c r="H700" s="110"/>
      <c r="I700" s="107"/>
      <c r="J700" s="110"/>
      <c r="K700" s="113"/>
      <c r="L700" s="103"/>
      <c r="M700" s="103"/>
    </row>
    <row r="701" spans="1:13" s="105" customFormat="1" ht="11.25" customHeight="1" x14ac:dyDescent="0.2">
      <c r="A701" s="106"/>
      <c r="B701" s="162"/>
      <c r="C701" s="162"/>
      <c r="D701" s="160"/>
      <c r="E701" s="107"/>
      <c r="F701" s="110"/>
      <c r="G701" s="107"/>
      <c r="H701" s="107"/>
      <c r="I701" s="107"/>
      <c r="J701" s="110"/>
      <c r="K701" s="113"/>
      <c r="L701" s="103"/>
      <c r="M701" s="103"/>
    </row>
    <row r="702" spans="1:13" s="105" customFormat="1" ht="11.25" hidden="1" customHeight="1" x14ac:dyDescent="0.2">
      <c r="A702" s="106"/>
      <c r="B702" s="110"/>
      <c r="C702" s="162"/>
      <c r="D702" s="160"/>
      <c r="E702" s="107"/>
      <c r="F702" s="107"/>
      <c r="G702" s="107"/>
      <c r="H702" s="107"/>
      <c r="I702" s="107"/>
      <c r="J702" s="110"/>
      <c r="K702" s="113"/>
      <c r="L702" s="103"/>
      <c r="M702" s="103"/>
    </row>
    <row r="703" spans="1:13" s="105" customFormat="1" ht="11.25" hidden="1" customHeight="1" x14ac:dyDescent="0.2">
      <c r="A703" s="106"/>
      <c r="B703" s="110"/>
      <c r="C703" s="162"/>
      <c r="D703" s="160"/>
      <c r="E703" s="107"/>
      <c r="G703" s="107"/>
      <c r="H703" s="107"/>
      <c r="I703" s="107"/>
      <c r="J703" s="110"/>
      <c r="K703" s="113"/>
      <c r="L703" s="103"/>
      <c r="M703" s="103"/>
    </row>
    <row r="704" spans="1:13" s="105" customFormat="1" ht="11.25" hidden="1" customHeight="1" x14ac:dyDescent="0.2">
      <c r="A704" s="106"/>
      <c r="B704" s="296"/>
      <c r="C704" s="162"/>
      <c r="D704" s="162"/>
      <c r="E704" s="160"/>
      <c r="F704" s="107"/>
      <c r="G704" s="110"/>
      <c r="H704" s="107"/>
      <c r="I704" s="107"/>
      <c r="J704" s="110"/>
      <c r="K704" s="113"/>
      <c r="L704" s="103"/>
      <c r="M704" s="103"/>
    </row>
    <row r="705" spans="1:13" s="105" customFormat="1" ht="11.25" hidden="1" customHeight="1" x14ac:dyDescent="0.2">
      <c r="A705" s="106"/>
      <c r="B705" s="296"/>
      <c r="C705" s="162"/>
      <c r="D705" s="162"/>
      <c r="E705" s="160"/>
      <c r="F705" s="107"/>
      <c r="G705" s="110"/>
      <c r="H705" s="107"/>
      <c r="I705" s="107"/>
      <c r="J705" s="110"/>
      <c r="K705" s="113"/>
      <c r="L705" s="103"/>
      <c r="M705" s="103"/>
    </row>
    <row r="706" spans="1:13" s="105" customFormat="1" ht="11.25" hidden="1" customHeight="1" x14ac:dyDescent="0.2">
      <c r="A706" s="106"/>
      <c r="B706" s="296"/>
      <c r="C706" s="162"/>
      <c r="D706" s="162"/>
      <c r="E706" s="160"/>
      <c r="F706" s="107"/>
      <c r="G706" s="110"/>
      <c r="H706" s="107"/>
      <c r="I706" s="107"/>
      <c r="J706" s="110"/>
      <c r="K706" s="113"/>
      <c r="L706" s="103"/>
      <c r="M706" s="103"/>
    </row>
    <row r="707" spans="1:13" s="105" customFormat="1" ht="11.25" hidden="1" customHeight="1" x14ac:dyDescent="0.2">
      <c r="A707" s="106"/>
      <c r="B707" s="296"/>
      <c r="C707" s="162"/>
      <c r="D707" s="162"/>
      <c r="E707" s="160"/>
      <c r="F707" s="107"/>
      <c r="G707" s="110"/>
      <c r="H707" s="107"/>
      <c r="I707" s="107"/>
      <c r="J707" s="110"/>
      <c r="K707" s="113"/>
      <c r="L707" s="103"/>
      <c r="M707" s="103"/>
    </row>
    <row r="708" spans="1:13" s="105" customFormat="1" ht="11.25" hidden="1" customHeight="1" x14ac:dyDescent="0.2">
      <c r="A708" s="106"/>
      <c r="B708" s="296"/>
      <c r="C708" s="162"/>
      <c r="D708" s="162"/>
      <c r="E708" s="160"/>
      <c r="F708" s="107"/>
      <c r="G708" s="110"/>
      <c r="H708" s="107"/>
      <c r="I708" s="107"/>
      <c r="J708" s="110"/>
      <c r="K708" s="113"/>
      <c r="L708" s="103"/>
      <c r="M708" s="103"/>
    </row>
    <row r="709" spans="1:13" s="105" customFormat="1" ht="11.25" hidden="1" customHeight="1" x14ac:dyDescent="0.2">
      <c r="A709" s="106"/>
      <c r="B709" s="162"/>
      <c r="C709" s="162"/>
      <c r="D709" s="162"/>
      <c r="E709" s="112"/>
      <c r="F709" s="107"/>
      <c r="G709" s="110"/>
      <c r="H709" s="107"/>
      <c r="I709" s="107"/>
      <c r="J709" s="110"/>
      <c r="K709" s="113"/>
      <c r="L709" s="103"/>
      <c r="M709" s="103"/>
    </row>
    <row r="710" spans="1:13" s="105" customFormat="1" ht="11.25" hidden="1" customHeight="1" x14ac:dyDescent="0.2">
      <c r="A710" s="106"/>
      <c r="B710" s="162"/>
      <c r="C710" s="162"/>
      <c r="D710" s="162"/>
      <c r="E710" s="112"/>
      <c r="F710" s="107"/>
      <c r="G710" s="110"/>
      <c r="H710" s="107"/>
      <c r="I710" s="107"/>
      <c r="J710" s="110"/>
      <c r="K710" s="113"/>
      <c r="L710" s="103"/>
      <c r="M710" s="103"/>
    </row>
    <row r="711" spans="1:13" s="105" customFormat="1" ht="11.25" hidden="1" customHeight="1" x14ac:dyDescent="0.2">
      <c r="A711" s="106"/>
      <c r="B711" s="162"/>
      <c r="C711" s="162"/>
      <c r="D711" s="162"/>
      <c r="E711" s="112"/>
      <c r="F711" s="107"/>
      <c r="G711" s="110"/>
      <c r="H711" s="107"/>
      <c r="I711" s="107"/>
      <c r="J711" s="110"/>
      <c r="K711" s="113"/>
      <c r="L711" s="103"/>
      <c r="M711" s="103"/>
    </row>
    <row r="712" spans="1:13" s="105" customFormat="1" ht="11.25" hidden="1" customHeight="1" x14ac:dyDescent="0.2">
      <c r="A712" s="106"/>
      <c r="B712" s="162"/>
      <c r="C712" s="162"/>
      <c r="D712" s="160"/>
      <c r="E712" s="160"/>
      <c r="F712" s="107"/>
      <c r="G712" s="110"/>
      <c r="H712" s="107"/>
      <c r="I712" s="107"/>
      <c r="J712" s="110"/>
      <c r="K712" s="113"/>
      <c r="L712" s="103"/>
      <c r="M712" s="103"/>
    </row>
    <row r="713" spans="1:13" s="105" customFormat="1" ht="11.25" hidden="1" customHeight="1" x14ac:dyDescent="0.2">
      <c r="A713" s="106"/>
      <c r="B713" s="162"/>
      <c r="C713" s="162"/>
      <c r="D713" s="160"/>
      <c r="E713" s="160"/>
      <c r="F713" s="107"/>
      <c r="G713" s="110"/>
      <c r="H713" s="107"/>
      <c r="I713" s="107"/>
      <c r="J713" s="110"/>
      <c r="K713" s="113"/>
      <c r="L713" s="103"/>
      <c r="M713" s="103"/>
    </row>
    <row r="714" spans="1:13" s="105" customFormat="1" ht="11.25" hidden="1" customHeight="1" x14ac:dyDescent="0.2">
      <c r="A714" s="106"/>
      <c r="B714" s="162"/>
      <c r="C714" s="162"/>
      <c r="D714" s="160"/>
      <c r="E714" s="160"/>
      <c r="F714" s="107"/>
      <c r="G714" s="110"/>
      <c r="H714" s="107"/>
      <c r="I714" s="107"/>
      <c r="J714" s="110"/>
      <c r="K714" s="113"/>
      <c r="L714" s="103"/>
      <c r="M714" s="103"/>
    </row>
    <row r="715" spans="1:13" ht="11.25" customHeight="1" x14ac:dyDescent="0.15">
      <c r="A715" s="102" t="s">
        <v>729</v>
      </c>
      <c r="B715" s="350" t="s">
        <v>1552</v>
      </c>
      <c r="C715" s="352"/>
      <c r="D715" s="352"/>
      <c r="E715" s="352"/>
      <c r="F715" s="352"/>
      <c r="G715" s="352"/>
      <c r="H715" s="352"/>
      <c r="I715" s="352"/>
      <c r="J715" s="352"/>
      <c r="K715" s="352"/>
      <c r="L715" s="352"/>
      <c r="M715" s="353"/>
    </row>
    <row r="716" spans="1:13" ht="11.25" customHeight="1" x14ac:dyDescent="0.15">
      <c r="A716" s="102" t="s">
        <v>730</v>
      </c>
      <c r="B716" s="374" t="s">
        <v>1747</v>
      </c>
      <c r="C716" s="352"/>
      <c r="D716" s="352"/>
      <c r="E716" s="352"/>
      <c r="F716" s="352"/>
      <c r="G716" s="352"/>
      <c r="H716" s="352"/>
      <c r="I716" s="352"/>
      <c r="J716" s="352"/>
      <c r="K716" s="352"/>
      <c r="L716" s="352"/>
      <c r="M716" s="353"/>
    </row>
    <row r="717" spans="1:13" ht="11.25" customHeight="1" x14ac:dyDescent="0.15">
      <c r="A717" s="102" t="s">
        <v>731</v>
      </c>
      <c r="B717" s="350"/>
      <c r="C717" s="352"/>
      <c r="D717" s="352"/>
      <c r="E717" s="352"/>
      <c r="F717" s="352"/>
      <c r="G717" s="352"/>
      <c r="H717" s="352"/>
      <c r="I717" s="352"/>
      <c r="J717" s="352"/>
      <c r="K717" s="352"/>
      <c r="L717" s="352"/>
      <c r="M717" s="353"/>
    </row>
  </sheetData>
  <sheetProtection algorithmName="SHA-512" hashValue="nulcJOsJ6bskKCAbyKD9zBsdLwT8VOZ4+VnrP7kFpkrBkxK/biAbp+dwBWn96itFqFvXWf2jgZPrKPLrsae/Lw==" saltValue="dR62+pBglRD/4P1Yo03zsA==" spinCount="100000" sheet="1" objects="1" scenarios="1"/>
  <mergeCells count="436">
    <mergeCell ref="B695:H695"/>
    <mergeCell ref="J695:M695"/>
    <mergeCell ref="B715:M715"/>
    <mergeCell ref="B716:M716"/>
    <mergeCell ref="B717:M717"/>
    <mergeCell ref="C693:D693"/>
    <mergeCell ref="E693:G693"/>
    <mergeCell ref="J693:K693"/>
    <mergeCell ref="L693:M693"/>
    <mergeCell ref="B694:D694"/>
    <mergeCell ref="E694:J694"/>
    <mergeCell ref="K694:M694"/>
    <mergeCell ref="B670:H670"/>
    <mergeCell ref="J670:M670"/>
    <mergeCell ref="B687:M687"/>
    <mergeCell ref="B688:M688"/>
    <mergeCell ref="B689:M689"/>
    <mergeCell ref="C692:D692"/>
    <mergeCell ref="F692:H692"/>
    <mergeCell ref="J692:M692"/>
    <mergeCell ref="C668:D668"/>
    <mergeCell ref="E668:G668"/>
    <mergeCell ref="J668:K668"/>
    <mergeCell ref="L668:M668"/>
    <mergeCell ref="B669:D669"/>
    <mergeCell ref="E669:J669"/>
    <mergeCell ref="K669:M669"/>
    <mergeCell ref="B644:H644"/>
    <mergeCell ref="J644:M644"/>
    <mergeCell ref="B662:M662"/>
    <mergeCell ref="B663:M663"/>
    <mergeCell ref="B664:M664"/>
    <mergeCell ref="C667:D667"/>
    <mergeCell ref="F667:H667"/>
    <mergeCell ref="J667:M667"/>
    <mergeCell ref="C642:D642"/>
    <mergeCell ref="E642:G642"/>
    <mergeCell ref="J642:K642"/>
    <mergeCell ref="L642:M642"/>
    <mergeCell ref="B643:D643"/>
    <mergeCell ref="E643:J643"/>
    <mergeCell ref="K643:M643"/>
    <mergeCell ref="B617:H617"/>
    <mergeCell ref="J617:M617"/>
    <mergeCell ref="B636:M636"/>
    <mergeCell ref="B637:M637"/>
    <mergeCell ref="B638:M638"/>
    <mergeCell ref="C641:D641"/>
    <mergeCell ref="F641:H641"/>
    <mergeCell ref="J641:M641"/>
    <mergeCell ref="C615:D615"/>
    <mergeCell ref="E615:G615"/>
    <mergeCell ref="J615:K615"/>
    <mergeCell ref="L615:M615"/>
    <mergeCell ref="B616:D616"/>
    <mergeCell ref="E616:J616"/>
    <mergeCell ref="K616:M616"/>
    <mergeCell ref="B586:H586"/>
    <mergeCell ref="J586:M586"/>
    <mergeCell ref="B609:M609"/>
    <mergeCell ref="B610:M610"/>
    <mergeCell ref="B611:M611"/>
    <mergeCell ref="C614:D614"/>
    <mergeCell ref="F614:H614"/>
    <mergeCell ref="J614:M614"/>
    <mergeCell ref="C584:D584"/>
    <mergeCell ref="E584:G584"/>
    <mergeCell ref="J584:K584"/>
    <mergeCell ref="L584:M584"/>
    <mergeCell ref="B585:D585"/>
    <mergeCell ref="E585:J585"/>
    <mergeCell ref="K585:M585"/>
    <mergeCell ref="B562:H562"/>
    <mergeCell ref="J562:M562"/>
    <mergeCell ref="B578:M578"/>
    <mergeCell ref="B579:M579"/>
    <mergeCell ref="B580:M580"/>
    <mergeCell ref="C583:D583"/>
    <mergeCell ref="F583:H583"/>
    <mergeCell ref="J583:M583"/>
    <mergeCell ref="C560:D560"/>
    <mergeCell ref="E560:G560"/>
    <mergeCell ref="J560:K560"/>
    <mergeCell ref="L560:M560"/>
    <mergeCell ref="B561:D561"/>
    <mergeCell ref="E561:J561"/>
    <mergeCell ref="K561:M561"/>
    <mergeCell ref="B537:H537"/>
    <mergeCell ref="J537:M537"/>
    <mergeCell ref="B554:M554"/>
    <mergeCell ref="B555:M555"/>
    <mergeCell ref="B556:M556"/>
    <mergeCell ref="C559:D559"/>
    <mergeCell ref="F559:H559"/>
    <mergeCell ref="J559:M559"/>
    <mergeCell ref="C535:D535"/>
    <mergeCell ref="E535:G535"/>
    <mergeCell ref="J535:K535"/>
    <mergeCell ref="L535:M535"/>
    <mergeCell ref="B536:D536"/>
    <mergeCell ref="E536:J536"/>
    <mergeCell ref="K536:M536"/>
    <mergeCell ref="B511:H511"/>
    <mergeCell ref="J511:M511"/>
    <mergeCell ref="B529:M529"/>
    <mergeCell ref="B530:M530"/>
    <mergeCell ref="B531:M531"/>
    <mergeCell ref="C534:D534"/>
    <mergeCell ref="F534:H534"/>
    <mergeCell ref="J534:M534"/>
    <mergeCell ref="C509:D509"/>
    <mergeCell ref="E509:G509"/>
    <mergeCell ref="J509:K509"/>
    <mergeCell ref="L509:M509"/>
    <mergeCell ref="B510:D510"/>
    <mergeCell ref="E510:J510"/>
    <mergeCell ref="K510:M510"/>
    <mergeCell ref="B484:H484"/>
    <mergeCell ref="J484:M484"/>
    <mergeCell ref="B503:M503"/>
    <mergeCell ref="B504:M504"/>
    <mergeCell ref="B505:M505"/>
    <mergeCell ref="C508:D508"/>
    <mergeCell ref="F508:H508"/>
    <mergeCell ref="J508:M508"/>
    <mergeCell ref="C482:D482"/>
    <mergeCell ref="E482:G482"/>
    <mergeCell ref="J482:K482"/>
    <mergeCell ref="L482:M482"/>
    <mergeCell ref="B483:D483"/>
    <mergeCell ref="E483:J483"/>
    <mergeCell ref="K483:M483"/>
    <mergeCell ref="B457:H457"/>
    <mergeCell ref="J457:M457"/>
    <mergeCell ref="B476:M476"/>
    <mergeCell ref="B477:M477"/>
    <mergeCell ref="B478:M478"/>
    <mergeCell ref="C481:D481"/>
    <mergeCell ref="F481:H481"/>
    <mergeCell ref="J481:M481"/>
    <mergeCell ref="C455:D455"/>
    <mergeCell ref="E455:G455"/>
    <mergeCell ref="J455:K455"/>
    <mergeCell ref="L455:M455"/>
    <mergeCell ref="B456:D456"/>
    <mergeCell ref="E456:J456"/>
    <mergeCell ref="K456:M456"/>
    <mergeCell ref="B430:H430"/>
    <mergeCell ref="J430:M430"/>
    <mergeCell ref="B449:M449"/>
    <mergeCell ref="B450:M450"/>
    <mergeCell ref="B451:M451"/>
    <mergeCell ref="C454:D454"/>
    <mergeCell ref="F454:H454"/>
    <mergeCell ref="J454:M454"/>
    <mergeCell ref="C428:D428"/>
    <mergeCell ref="E428:G428"/>
    <mergeCell ref="J428:K428"/>
    <mergeCell ref="L428:M428"/>
    <mergeCell ref="B429:D429"/>
    <mergeCell ref="E429:J429"/>
    <mergeCell ref="K429:M429"/>
    <mergeCell ref="B403:H403"/>
    <mergeCell ref="J403:M403"/>
    <mergeCell ref="B422:M422"/>
    <mergeCell ref="B423:M423"/>
    <mergeCell ref="B424:M424"/>
    <mergeCell ref="C427:D427"/>
    <mergeCell ref="F427:H427"/>
    <mergeCell ref="J427:M427"/>
    <mergeCell ref="C401:D401"/>
    <mergeCell ref="E401:G401"/>
    <mergeCell ref="J401:K401"/>
    <mergeCell ref="L401:M401"/>
    <mergeCell ref="B402:D402"/>
    <mergeCell ref="E402:J402"/>
    <mergeCell ref="K402:M402"/>
    <mergeCell ref="B376:H376"/>
    <mergeCell ref="J376:M376"/>
    <mergeCell ref="B395:M395"/>
    <mergeCell ref="B396:M396"/>
    <mergeCell ref="B397:M397"/>
    <mergeCell ref="C400:D400"/>
    <mergeCell ref="F400:H400"/>
    <mergeCell ref="J400:M400"/>
    <mergeCell ref="C374:D374"/>
    <mergeCell ref="E374:G374"/>
    <mergeCell ref="J374:K374"/>
    <mergeCell ref="L374:M374"/>
    <mergeCell ref="B375:D375"/>
    <mergeCell ref="E375:J375"/>
    <mergeCell ref="K375:M375"/>
    <mergeCell ref="B349:H349"/>
    <mergeCell ref="J349:M349"/>
    <mergeCell ref="B368:M368"/>
    <mergeCell ref="B369:M369"/>
    <mergeCell ref="B370:M370"/>
    <mergeCell ref="C373:D373"/>
    <mergeCell ref="F373:H373"/>
    <mergeCell ref="J373:M373"/>
    <mergeCell ref="C347:D347"/>
    <mergeCell ref="E347:G347"/>
    <mergeCell ref="J347:K347"/>
    <mergeCell ref="L347:M347"/>
    <mergeCell ref="B348:D348"/>
    <mergeCell ref="E348:J348"/>
    <mergeCell ref="K348:M348"/>
    <mergeCell ref="B322:H322"/>
    <mergeCell ref="J322:M322"/>
    <mergeCell ref="B341:M341"/>
    <mergeCell ref="B342:M342"/>
    <mergeCell ref="B343:M343"/>
    <mergeCell ref="C346:D346"/>
    <mergeCell ref="F346:H346"/>
    <mergeCell ref="J346:M346"/>
    <mergeCell ref="C320:D320"/>
    <mergeCell ref="E320:G320"/>
    <mergeCell ref="J320:K320"/>
    <mergeCell ref="L320:M320"/>
    <mergeCell ref="B321:D321"/>
    <mergeCell ref="E321:J321"/>
    <mergeCell ref="K321:M321"/>
    <mergeCell ref="B296:H296"/>
    <mergeCell ref="J296:M296"/>
    <mergeCell ref="B314:M314"/>
    <mergeCell ref="B315:M315"/>
    <mergeCell ref="B316:M316"/>
    <mergeCell ref="C319:D319"/>
    <mergeCell ref="F319:H319"/>
    <mergeCell ref="J319:M319"/>
    <mergeCell ref="C294:D294"/>
    <mergeCell ref="E294:G294"/>
    <mergeCell ref="J294:K294"/>
    <mergeCell ref="L294:M294"/>
    <mergeCell ref="B295:D295"/>
    <mergeCell ref="E295:J295"/>
    <mergeCell ref="K295:M295"/>
    <mergeCell ref="B270:H270"/>
    <mergeCell ref="J270:M270"/>
    <mergeCell ref="B288:M288"/>
    <mergeCell ref="B289:M289"/>
    <mergeCell ref="B290:M290"/>
    <mergeCell ref="C293:D293"/>
    <mergeCell ref="F293:H293"/>
    <mergeCell ref="J293:M293"/>
    <mergeCell ref="C268:D268"/>
    <mergeCell ref="E268:G268"/>
    <mergeCell ref="J268:K268"/>
    <mergeCell ref="L268:M268"/>
    <mergeCell ref="B269:D269"/>
    <mergeCell ref="E269:J269"/>
    <mergeCell ref="K269:M269"/>
    <mergeCell ref="B244:H244"/>
    <mergeCell ref="J244:M244"/>
    <mergeCell ref="B262:M262"/>
    <mergeCell ref="B263:M263"/>
    <mergeCell ref="B264:M264"/>
    <mergeCell ref="C267:D267"/>
    <mergeCell ref="F267:H267"/>
    <mergeCell ref="J267:M267"/>
    <mergeCell ref="C242:D242"/>
    <mergeCell ref="E242:G242"/>
    <mergeCell ref="J242:K242"/>
    <mergeCell ref="L242:M242"/>
    <mergeCell ref="B243:D243"/>
    <mergeCell ref="E243:J243"/>
    <mergeCell ref="K243:M243"/>
    <mergeCell ref="B221:H221"/>
    <mergeCell ref="J221:M221"/>
    <mergeCell ref="B236:M236"/>
    <mergeCell ref="B237:M237"/>
    <mergeCell ref="B238:M238"/>
    <mergeCell ref="C241:D241"/>
    <mergeCell ref="F241:H241"/>
    <mergeCell ref="J241:M241"/>
    <mergeCell ref="C219:D219"/>
    <mergeCell ref="E219:G219"/>
    <mergeCell ref="J219:K219"/>
    <mergeCell ref="L219:M219"/>
    <mergeCell ref="B220:D220"/>
    <mergeCell ref="E220:J220"/>
    <mergeCell ref="K220:M220"/>
    <mergeCell ref="B213:M213"/>
    <mergeCell ref="B214:M214"/>
    <mergeCell ref="B215:M215"/>
    <mergeCell ref="C218:D218"/>
    <mergeCell ref="F218:H218"/>
    <mergeCell ref="J218:M218"/>
    <mergeCell ref="B198:D198"/>
    <mergeCell ref="E198:J198"/>
    <mergeCell ref="K198:M198"/>
    <mergeCell ref="B199:H199"/>
    <mergeCell ref="J199:M199"/>
    <mergeCell ref="B212:M212"/>
    <mergeCell ref="B192:M192"/>
    <mergeCell ref="B193:M193"/>
    <mergeCell ref="C196:D196"/>
    <mergeCell ref="F196:H196"/>
    <mergeCell ref="J196:M196"/>
    <mergeCell ref="C197:D197"/>
    <mergeCell ref="E197:G197"/>
    <mergeCell ref="J197:K197"/>
    <mergeCell ref="L197:M197"/>
    <mergeCell ref="B177:D177"/>
    <mergeCell ref="E177:J177"/>
    <mergeCell ref="K177:M177"/>
    <mergeCell ref="B178:H178"/>
    <mergeCell ref="J178:M178"/>
    <mergeCell ref="B191:M191"/>
    <mergeCell ref="B171:M171"/>
    <mergeCell ref="B172:M172"/>
    <mergeCell ref="C175:D175"/>
    <mergeCell ref="F175:H175"/>
    <mergeCell ref="J175:M175"/>
    <mergeCell ref="C176:D176"/>
    <mergeCell ref="E176:G176"/>
    <mergeCell ref="J176:K176"/>
    <mergeCell ref="L176:M176"/>
    <mergeCell ref="B156:D156"/>
    <mergeCell ref="E156:J156"/>
    <mergeCell ref="K156:M156"/>
    <mergeCell ref="B157:H157"/>
    <mergeCell ref="J157:M157"/>
    <mergeCell ref="B170:M170"/>
    <mergeCell ref="B150:M150"/>
    <mergeCell ref="B151:M151"/>
    <mergeCell ref="C154:D154"/>
    <mergeCell ref="F154:H154"/>
    <mergeCell ref="J154:M154"/>
    <mergeCell ref="C155:D155"/>
    <mergeCell ref="E155:G155"/>
    <mergeCell ref="J155:K155"/>
    <mergeCell ref="L155:M155"/>
    <mergeCell ref="B135:D135"/>
    <mergeCell ref="E135:J135"/>
    <mergeCell ref="K135:M135"/>
    <mergeCell ref="B136:H136"/>
    <mergeCell ref="J136:M136"/>
    <mergeCell ref="B149:M149"/>
    <mergeCell ref="B129:M129"/>
    <mergeCell ref="B130:M130"/>
    <mergeCell ref="C133:D133"/>
    <mergeCell ref="F133:H133"/>
    <mergeCell ref="J133:M133"/>
    <mergeCell ref="C134:D134"/>
    <mergeCell ref="E134:G134"/>
    <mergeCell ref="J134:K134"/>
    <mergeCell ref="L134:M134"/>
    <mergeCell ref="B114:D114"/>
    <mergeCell ref="E114:J114"/>
    <mergeCell ref="K114:M114"/>
    <mergeCell ref="B115:H115"/>
    <mergeCell ref="J115:M115"/>
    <mergeCell ref="B128:M128"/>
    <mergeCell ref="B109:M109"/>
    <mergeCell ref="B110:M110"/>
    <mergeCell ref="C112:D112"/>
    <mergeCell ref="F112:H112"/>
    <mergeCell ref="J112:M112"/>
    <mergeCell ref="C113:D113"/>
    <mergeCell ref="E113:G113"/>
    <mergeCell ref="J113:K113"/>
    <mergeCell ref="L113:M113"/>
    <mergeCell ref="B91:D91"/>
    <mergeCell ref="E91:J91"/>
    <mergeCell ref="K91:M91"/>
    <mergeCell ref="B92:H92"/>
    <mergeCell ref="J92:M92"/>
    <mergeCell ref="B108:M108"/>
    <mergeCell ref="B85:M85"/>
    <mergeCell ref="B86:M86"/>
    <mergeCell ref="C89:D89"/>
    <mergeCell ref="F89:H89"/>
    <mergeCell ref="J89:M89"/>
    <mergeCell ref="C90:D90"/>
    <mergeCell ref="E90:G90"/>
    <mergeCell ref="J90:K90"/>
    <mergeCell ref="L90:M90"/>
    <mergeCell ref="B70:D70"/>
    <mergeCell ref="E70:J70"/>
    <mergeCell ref="K70:M70"/>
    <mergeCell ref="B71:H71"/>
    <mergeCell ref="J71:M71"/>
    <mergeCell ref="B84:M84"/>
    <mergeCell ref="B64:M64"/>
    <mergeCell ref="B65:M65"/>
    <mergeCell ref="C68:D68"/>
    <mergeCell ref="F68:H68"/>
    <mergeCell ref="J68:M68"/>
    <mergeCell ref="C69:D69"/>
    <mergeCell ref="E69:G69"/>
    <mergeCell ref="J69:K69"/>
    <mergeCell ref="L69:M69"/>
    <mergeCell ref="B48:D48"/>
    <mergeCell ref="E48:J48"/>
    <mergeCell ref="K48:M48"/>
    <mergeCell ref="B49:H49"/>
    <mergeCell ref="J49:M49"/>
    <mergeCell ref="B63:M63"/>
    <mergeCell ref="B42:M42"/>
    <mergeCell ref="B43:M43"/>
    <mergeCell ref="C46:D46"/>
    <mergeCell ref="F46:H46"/>
    <mergeCell ref="J46:M46"/>
    <mergeCell ref="C47:D47"/>
    <mergeCell ref="E47:G47"/>
    <mergeCell ref="J47:K47"/>
    <mergeCell ref="L47:M47"/>
    <mergeCell ref="B25:D25"/>
    <mergeCell ref="E25:J25"/>
    <mergeCell ref="K25:M25"/>
    <mergeCell ref="B26:H26"/>
    <mergeCell ref="J26:M26"/>
    <mergeCell ref="B41:M41"/>
    <mergeCell ref="B19:M19"/>
    <mergeCell ref="B20:M20"/>
    <mergeCell ref="C23:D23"/>
    <mergeCell ref="F23:H23"/>
    <mergeCell ref="J23:M23"/>
    <mergeCell ref="C24:D24"/>
    <mergeCell ref="E24:G24"/>
    <mergeCell ref="J24:K24"/>
    <mergeCell ref="L24:M24"/>
    <mergeCell ref="B4:D4"/>
    <mergeCell ref="E4:J4"/>
    <mergeCell ref="K4:M4"/>
    <mergeCell ref="B5:H5"/>
    <mergeCell ref="J5:M5"/>
    <mergeCell ref="B18:M18"/>
    <mergeCell ref="C2:D2"/>
    <mergeCell ref="F2:H2"/>
    <mergeCell ref="J2:M2"/>
    <mergeCell ref="C3:D3"/>
    <mergeCell ref="E3:G3"/>
    <mergeCell ref="J3:K3"/>
    <mergeCell ref="L3:M3"/>
  </mergeCells>
  <phoneticPr fontId="2"/>
  <hyperlinks>
    <hyperlink ref="E669" r:id="rId1" xr:uid="{4CA3D693-4737-41FD-B667-7057A153C86F}"/>
    <hyperlink ref="E536" r:id="rId2" xr:uid="{EE9FF3FF-9247-4CC4-AA64-2081A5A1D840}"/>
    <hyperlink ref="E321" r:id="rId3" xr:uid="{542FEA63-5C40-4127-B6A9-72E3D4325144}"/>
    <hyperlink ref="E269" r:id="rId4" xr:uid="{AE674F83-D654-4619-ABFC-2A094F1A8E0A}"/>
    <hyperlink ref="E243" r:id="rId5" xr:uid="{C95512AC-F72F-455D-A3DE-8CE4471F023D}"/>
    <hyperlink ref="E220" r:id="rId6" xr:uid="{C733CC7A-933F-4768-90B3-E51864ACF69A}"/>
    <hyperlink ref="E156" r:id="rId7" xr:uid="{A9AA4591-436D-442E-A8F8-F5C5FB0C11A4}"/>
  </hyperlinks>
  <pageMargins left="0.70866141732283472" right="0.51181102362204722" top="0.74803149606299213" bottom="0.74803149606299213" header="0.31496062992125984" footer="0.31496062992125984"/>
  <pageSetup paperSize="9" orientation="portrait" r:id="rId8"/>
  <headerFooter>
    <oddFooter xml:space="preserve">&amp;R&amp;6&amp;A&amp;P / &amp;N </oddFooter>
  </headerFooter>
  <rowBreaks count="6" manualBreakCount="6">
    <brk id="67" max="16383" man="1"/>
    <brk id="174" max="16383" man="1"/>
    <brk id="291" max="16383" man="1"/>
    <brk id="399" max="16383" man="1"/>
    <brk id="507" max="16383" man="1"/>
    <brk id="61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F4CE8-09E0-4534-A33B-A70199FE3A9D}">
  <dimension ref="A2:M81"/>
  <sheetViews>
    <sheetView zoomScale="150" zoomScaleNormal="150" zoomScaleSheetLayoutView="100" workbookViewId="0">
      <selection activeCell="H10" sqref="H10"/>
    </sheetView>
  </sheetViews>
  <sheetFormatPr defaultColWidth="9" defaultRowHeight="9.6" x14ac:dyDescent="0.15"/>
  <cols>
    <col min="1" max="1" width="11.33203125" style="188" customWidth="1"/>
    <col min="2" max="13" width="6.6640625" style="188" customWidth="1"/>
    <col min="14" max="16384" width="9" style="188"/>
  </cols>
  <sheetData>
    <row r="2" spans="1:13" s="303" customFormat="1" ht="11.25" customHeight="1" x14ac:dyDescent="0.2">
      <c r="A2" s="192" t="s">
        <v>18</v>
      </c>
      <c r="B2" s="193" t="s">
        <v>708</v>
      </c>
      <c r="C2" s="385">
        <v>7010201001</v>
      </c>
      <c r="D2" s="386"/>
      <c r="E2" s="192" t="s">
        <v>709</v>
      </c>
      <c r="F2" s="410" t="s">
        <v>204</v>
      </c>
      <c r="G2" s="411"/>
      <c r="H2" s="412"/>
      <c r="I2" s="192" t="s">
        <v>711</v>
      </c>
      <c r="J2" s="387"/>
      <c r="K2" s="388"/>
      <c r="L2" s="388"/>
      <c r="M2" s="389"/>
    </row>
    <row r="3" spans="1:13" s="100" customFormat="1" ht="11.25" customHeight="1" x14ac:dyDescent="0.2">
      <c r="A3" s="304" t="s">
        <v>712</v>
      </c>
      <c r="B3" s="305"/>
      <c r="C3" s="413"/>
      <c r="D3" s="414"/>
      <c r="E3" s="415"/>
      <c r="F3" s="416"/>
      <c r="G3" s="416"/>
      <c r="H3" s="304" t="s">
        <v>712</v>
      </c>
      <c r="I3" s="305"/>
      <c r="J3" s="413"/>
      <c r="K3" s="414"/>
      <c r="L3" s="417"/>
      <c r="M3" s="418"/>
    </row>
    <row r="4" spans="1:13" s="303" customFormat="1" ht="11.25" customHeight="1" x14ac:dyDescent="0.2">
      <c r="A4" s="195" t="s">
        <v>466</v>
      </c>
      <c r="B4" s="376" t="s">
        <v>774</v>
      </c>
      <c r="C4" s="377"/>
      <c r="D4" s="378"/>
      <c r="E4" s="404" t="s">
        <v>1834</v>
      </c>
      <c r="F4" s="380"/>
      <c r="G4" s="380"/>
      <c r="H4" s="380"/>
      <c r="I4" s="380"/>
      <c r="J4" s="380"/>
      <c r="K4" s="376" t="s">
        <v>1748</v>
      </c>
      <c r="L4" s="377"/>
      <c r="M4" s="378"/>
    </row>
    <row r="5" spans="1:13" ht="11.25" customHeight="1" x14ac:dyDescent="0.15">
      <c r="A5" s="195" t="s">
        <v>713</v>
      </c>
      <c r="B5" s="381" t="s">
        <v>714</v>
      </c>
      <c r="C5" s="419"/>
      <c r="D5" s="419"/>
      <c r="E5" s="419"/>
      <c r="F5" s="419"/>
      <c r="G5" s="419"/>
      <c r="H5" s="419"/>
      <c r="I5" s="196" t="s">
        <v>715</v>
      </c>
      <c r="J5" s="381" t="s">
        <v>737</v>
      </c>
      <c r="K5" s="382"/>
      <c r="L5" s="382"/>
      <c r="M5" s="383"/>
    </row>
    <row r="6" spans="1:13" s="306" customFormat="1" ht="11.25" customHeight="1" x14ac:dyDescent="0.2">
      <c r="A6" s="195" t="s">
        <v>717</v>
      </c>
      <c r="B6" s="198" t="s">
        <v>961</v>
      </c>
      <c r="C6" s="198" t="s">
        <v>962</v>
      </c>
      <c r="D6" s="198" t="s">
        <v>963</v>
      </c>
      <c r="E6" s="199" t="s">
        <v>721</v>
      </c>
      <c r="F6" s="198"/>
      <c r="G6" s="198"/>
      <c r="H6" s="198"/>
      <c r="I6" s="198"/>
      <c r="J6" s="198"/>
      <c r="K6" s="200"/>
      <c r="L6" s="198"/>
      <c r="M6" s="198"/>
    </row>
    <row r="7" spans="1:13" s="306" customFormat="1" ht="11.25" customHeight="1" x14ac:dyDescent="0.2">
      <c r="A7" s="220" t="s">
        <v>1749</v>
      </c>
      <c r="B7" s="243">
        <v>350</v>
      </c>
      <c r="C7" s="243">
        <v>300</v>
      </c>
      <c r="D7" s="243">
        <v>105</v>
      </c>
      <c r="E7" s="307">
        <v>6.2</v>
      </c>
      <c r="F7" s="243"/>
      <c r="G7" s="244"/>
      <c r="H7" s="243"/>
      <c r="I7" s="243"/>
      <c r="J7" s="244"/>
      <c r="K7" s="200"/>
      <c r="L7" s="198"/>
      <c r="M7" s="198"/>
    </row>
    <row r="8" spans="1:13" s="306" customFormat="1" ht="11.25" customHeight="1" x14ac:dyDescent="0.2">
      <c r="A8" s="220" t="s">
        <v>1750</v>
      </c>
      <c r="B8" s="243">
        <v>350</v>
      </c>
      <c r="C8" s="243">
        <v>400</v>
      </c>
      <c r="D8" s="243">
        <v>105</v>
      </c>
      <c r="E8" s="307">
        <v>7.7</v>
      </c>
      <c r="F8" s="243"/>
      <c r="G8" s="244"/>
      <c r="H8" s="243"/>
      <c r="I8" s="243"/>
      <c r="J8" s="244"/>
      <c r="K8" s="200"/>
      <c r="L8" s="198"/>
      <c r="M8" s="198"/>
    </row>
    <row r="9" spans="1:13" s="306" customFormat="1" ht="11.25" customHeight="1" x14ac:dyDescent="0.2">
      <c r="A9" s="220" t="s">
        <v>1751</v>
      </c>
      <c r="B9" s="243">
        <v>350</v>
      </c>
      <c r="C9" s="243">
        <v>500</v>
      </c>
      <c r="D9" s="243">
        <v>105</v>
      </c>
      <c r="E9" s="307">
        <v>9.4</v>
      </c>
      <c r="F9" s="243"/>
      <c r="G9" s="244"/>
      <c r="H9" s="243"/>
      <c r="I9" s="243"/>
      <c r="J9" s="244"/>
      <c r="K9" s="200"/>
      <c r="L9" s="198"/>
      <c r="M9" s="198"/>
    </row>
    <row r="10" spans="1:13" s="306" customFormat="1" ht="11.25" customHeight="1" x14ac:dyDescent="0.2">
      <c r="A10" s="220"/>
      <c r="B10" s="243"/>
      <c r="C10" s="243"/>
      <c r="D10" s="243"/>
      <c r="E10" s="242"/>
      <c r="F10" s="243"/>
      <c r="G10" s="244"/>
      <c r="H10" s="243"/>
      <c r="I10" s="243"/>
      <c r="J10" s="244"/>
      <c r="K10" s="200"/>
      <c r="L10" s="198"/>
      <c r="M10" s="198"/>
    </row>
    <row r="11" spans="1:13" s="306" customFormat="1" ht="11.25" hidden="1" customHeight="1" x14ac:dyDescent="0.2">
      <c r="A11" s="220"/>
      <c r="B11" s="243"/>
      <c r="C11" s="243"/>
      <c r="D11" s="242"/>
      <c r="E11" s="243"/>
      <c r="F11" s="243"/>
      <c r="G11" s="244"/>
      <c r="H11" s="243"/>
      <c r="I11" s="243"/>
      <c r="J11" s="244"/>
      <c r="K11" s="200"/>
      <c r="L11" s="198"/>
      <c r="M11" s="198"/>
    </row>
    <row r="12" spans="1:13" s="306" customFormat="1" ht="11.25" hidden="1" customHeight="1" x14ac:dyDescent="0.2">
      <c r="A12" s="220"/>
      <c r="B12" s="243"/>
      <c r="C12" s="243"/>
      <c r="D12" s="242"/>
      <c r="E12" s="243"/>
      <c r="F12" s="243"/>
      <c r="G12" s="244"/>
      <c r="H12" s="243"/>
      <c r="I12" s="243"/>
      <c r="J12" s="244"/>
      <c r="K12" s="200"/>
      <c r="L12" s="198"/>
      <c r="M12" s="198"/>
    </row>
    <row r="13" spans="1:13" s="306" customFormat="1" ht="11.25" hidden="1" customHeight="1" x14ac:dyDescent="0.2">
      <c r="A13" s="220"/>
      <c r="B13" s="243"/>
      <c r="C13" s="243"/>
      <c r="D13" s="242"/>
      <c r="E13" s="243"/>
      <c r="F13" s="243"/>
      <c r="G13" s="244"/>
      <c r="H13" s="243"/>
      <c r="I13" s="243"/>
      <c r="J13" s="244"/>
      <c r="K13" s="200"/>
      <c r="L13" s="198"/>
      <c r="M13" s="198"/>
    </row>
    <row r="14" spans="1:13" s="306" customFormat="1" ht="11.25" hidden="1" customHeight="1" x14ac:dyDescent="0.2">
      <c r="A14" s="220"/>
      <c r="B14" s="243"/>
      <c r="C14" s="243"/>
      <c r="D14" s="242"/>
      <c r="E14" s="243"/>
      <c r="F14" s="243"/>
      <c r="G14" s="244"/>
      <c r="H14" s="243"/>
      <c r="I14" s="243"/>
      <c r="J14" s="244"/>
      <c r="K14" s="200"/>
      <c r="L14" s="198"/>
      <c r="M14" s="198"/>
    </row>
    <row r="15" spans="1:13" s="306" customFormat="1" ht="11.25" hidden="1" customHeight="1" x14ac:dyDescent="0.2">
      <c r="A15" s="106"/>
      <c r="B15" s="243"/>
      <c r="C15" s="243"/>
      <c r="D15" s="243"/>
      <c r="E15" s="242"/>
      <c r="F15" s="243"/>
      <c r="G15" s="244"/>
      <c r="H15" s="243"/>
      <c r="I15" s="243"/>
      <c r="J15" s="244"/>
      <c r="K15" s="200"/>
      <c r="L15" s="198"/>
      <c r="M15" s="198"/>
    </row>
    <row r="16" spans="1:13" s="306" customFormat="1" ht="11.25" hidden="1" customHeight="1" x14ac:dyDescent="0.2">
      <c r="A16" s="220"/>
      <c r="B16" s="243"/>
      <c r="C16" s="243"/>
      <c r="D16" s="242"/>
      <c r="E16" s="243"/>
      <c r="F16" s="243"/>
      <c r="G16" s="244"/>
      <c r="H16" s="243"/>
      <c r="I16" s="243"/>
      <c r="J16" s="244"/>
      <c r="K16" s="200"/>
      <c r="L16" s="198"/>
      <c r="M16" s="198"/>
    </row>
    <row r="17" spans="1:13" s="306" customFormat="1" ht="11.25" hidden="1" customHeight="1" x14ac:dyDescent="0.2">
      <c r="A17" s="220"/>
      <c r="B17" s="243"/>
      <c r="C17" s="243"/>
      <c r="D17" s="242"/>
      <c r="E17" s="243"/>
      <c r="F17" s="243"/>
      <c r="G17" s="244"/>
      <c r="H17" s="243"/>
      <c r="I17" s="243"/>
      <c r="J17" s="244"/>
      <c r="K17" s="200"/>
      <c r="L17" s="198"/>
      <c r="M17" s="198"/>
    </row>
    <row r="18" spans="1:13" ht="11.25" customHeight="1" x14ac:dyDescent="0.15">
      <c r="A18" s="195" t="s">
        <v>729</v>
      </c>
      <c r="B18" s="384" t="s">
        <v>1752</v>
      </c>
      <c r="C18" s="372"/>
      <c r="D18" s="372"/>
      <c r="E18" s="372"/>
      <c r="F18" s="372"/>
      <c r="G18" s="372"/>
      <c r="H18" s="372"/>
      <c r="I18" s="372"/>
      <c r="J18" s="372"/>
      <c r="K18" s="372"/>
      <c r="L18" s="372"/>
      <c r="M18" s="373"/>
    </row>
    <row r="19" spans="1:13" ht="11.25" customHeight="1" x14ac:dyDescent="0.15">
      <c r="A19" s="195" t="s">
        <v>730</v>
      </c>
      <c r="B19" s="384" t="s">
        <v>1753</v>
      </c>
      <c r="C19" s="372"/>
      <c r="D19" s="372"/>
      <c r="E19" s="372"/>
      <c r="F19" s="372"/>
      <c r="G19" s="372"/>
      <c r="H19" s="372"/>
      <c r="I19" s="372"/>
      <c r="J19" s="372"/>
      <c r="K19" s="372"/>
      <c r="L19" s="372"/>
      <c r="M19" s="373"/>
    </row>
    <row r="20" spans="1:13" ht="11.25" customHeight="1" x14ac:dyDescent="0.15">
      <c r="A20" s="195" t="s">
        <v>731</v>
      </c>
      <c r="B20" s="392"/>
      <c r="C20" s="393"/>
      <c r="D20" s="393"/>
      <c r="E20" s="393"/>
      <c r="F20" s="393"/>
      <c r="G20" s="393"/>
      <c r="H20" s="393"/>
      <c r="I20" s="393"/>
      <c r="J20" s="393"/>
      <c r="K20" s="393"/>
      <c r="L20" s="393"/>
      <c r="M20" s="399"/>
    </row>
    <row r="23" spans="1:13" s="303" customFormat="1" ht="11.25" customHeight="1" x14ac:dyDescent="0.2">
      <c r="A23" s="308" t="s">
        <v>18</v>
      </c>
      <c r="B23" s="193" t="s">
        <v>708</v>
      </c>
      <c r="C23" s="385">
        <v>7010301001</v>
      </c>
      <c r="D23" s="386"/>
      <c r="E23" s="308" t="s">
        <v>709</v>
      </c>
      <c r="F23" s="410" t="s">
        <v>1754</v>
      </c>
      <c r="G23" s="411"/>
      <c r="H23" s="412"/>
      <c r="I23" s="308" t="s">
        <v>711</v>
      </c>
      <c r="J23" s="387"/>
      <c r="K23" s="388"/>
      <c r="L23" s="388"/>
      <c r="M23" s="389"/>
    </row>
    <row r="24" spans="1:13" s="100" customFormat="1" ht="11.25" customHeight="1" x14ac:dyDescent="0.2">
      <c r="A24" s="304" t="s">
        <v>712</v>
      </c>
      <c r="B24" s="305"/>
      <c r="C24" s="413"/>
      <c r="D24" s="414"/>
      <c r="E24" s="415"/>
      <c r="F24" s="416"/>
      <c r="G24" s="416"/>
      <c r="H24" s="304" t="s">
        <v>712</v>
      </c>
      <c r="I24" s="305"/>
      <c r="J24" s="413"/>
      <c r="K24" s="414"/>
      <c r="L24" s="417"/>
      <c r="M24" s="418"/>
    </row>
    <row r="25" spans="1:13" s="303" customFormat="1" ht="11.25" customHeight="1" x14ac:dyDescent="0.2">
      <c r="A25" s="308" t="s">
        <v>466</v>
      </c>
      <c r="B25" s="376" t="s">
        <v>1755</v>
      </c>
      <c r="C25" s="377"/>
      <c r="D25" s="378"/>
      <c r="E25" s="379" t="s">
        <v>1756</v>
      </c>
      <c r="F25" s="380"/>
      <c r="G25" s="380"/>
      <c r="H25" s="380"/>
      <c r="I25" s="380"/>
      <c r="J25" s="380"/>
      <c r="K25" s="376"/>
      <c r="L25" s="377"/>
      <c r="M25" s="378"/>
    </row>
    <row r="26" spans="1:13" ht="11.25" customHeight="1" x14ac:dyDescent="0.15">
      <c r="A26" s="308" t="s">
        <v>713</v>
      </c>
      <c r="B26" s="381" t="s">
        <v>714</v>
      </c>
      <c r="C26" s="419"/>
      <c r="D26" s="419"/>
      <c r="E26" s="419"/>
      <c r="F26" s="419"/>
      <c r="G26" s="419"/>
      <c r="H26" s="419"/>
      <c r="I26" s="309" t="s">
        <v>715</v>
      </c>
      <c r="J26" s="381" t="s">
        <v>737</v>
      </c>
      <c r="K26" s="382"/>
      <c r="L26" s="382"/>
      <c r="M26" s="383"/>
    </row>
    <row r="27" spans="1:13" s="306" customFormat="1" ht="11.25" customHeight="1" x14ac:dyDescent="0.2">
      <c r="A27" s="195" t="s">
        <v>717</v>
      </c>
      <c r="B27" s="198" t="s">
        <v>961</v>
      </c>
      <c r="C27" s="198" t="s">
        <v>962</v>
      </c>
      <c r="D27" s="198" t="s">
        <v>963</v>
      </c>
      <c r="E27" s="199" t="s">
        <v>721</v>
      </c>
      <c r="F27" s="198"/>
      <c r="G27" s="198"/>
      <c r="H27" s="198"/>
      <c r="I27" s="198"/>
      <c r="J27" s="198"/>
      <c r="K27" s="200"/>
      <c r="L27" s="198"/>
      <c r="M27" s="198"/>
    </row>
    <row r="28" spans="1:13" s="306" customFormat="1" ht="11.25" customHeight="1" x14ac:dyDescent="0.2">
      <c r="A28" s="220" t="s">
        <v>397</v>
      </c>
      <c r="B28" s="243">
        <v>300</v>
      </c>
      <c r="C28" s="243">
        <v>100</v>
      </c>
      <c r="D28" s="243">
        <v>300</v>
      </c>
      <c r="E28" s="307">
        <v>8</v>
      </c>
      <c r="F28" s="243"/>
      <c r="G28" s="244"/>
      <c r="H28" s="243"/>
      <c r="I28" s="243"/>
      <c r="J28" s="244"/>
      <c r="K28" s="200"/>
      <c r="L28" s="198"/>
      <c r="M28" s="198"/>
    </row>
    <row r="29" spans="1:13" s="306" customFormat="1" ht="11.25" customHeight="1" x14ac:dyDescent="0.2">
      <c r="A29" s="220"/>
      <c r="B29" s="243"/>
      <c r="C29" s="243"/>
      <c r="D29" s="243"/>
      <c r="E29" s="242"/>
      <c r="F29" s="243"/>
      <c r="G29" s="244"/>
      <c r="H29" s="243"/>
      <c r="I29" s="243"/>
      <c r="J29" s="244"/>
      <c r="K29" s="200"/>
      <c r="L29" s="198"/>
      <c r="M29" s="198"/>
    </row>
    <row r="30" spans="1:13" s="306" customFormat="1" ht="11.25" hidden="1" customHeight="1" x14ac:dyDescent="0.2">
      <c r="A30" s="220"/>
      <c r="B30" s="243"/>
      <c r="C30" s="243"/>
      <c r="D30" s="242"/>
      <c r="E30" s="243"/>
      <c r="F30" s="243"/>
      <c r="G30" s="244"/>
      <c r="H30" s="243"/>
      <c r="I30" s="243"/>
      <c r="J30" s="244"/>
      <c r="K30" s="200"/>
      <c r="L30" s="198"/>
      <c r="M30" s="198"/>
    </row>
    <row r="31" spans="1:13" s="306" customFormat="1" ht="11.25" hidden="1" customHeight="1" x14ac:dyDescent="0.2">
      <c r="A31" s="220"/>
      <c r="B31" s="243"/>
      <c r="C31" s="243"/>
      <c r="D31" s="242"/>
      <c r="E31" s="243"/>
      <c r="F31" s="243"/>
      <c r="G31" s="244"/>
      <c r="H31" s="243"/>
      <c r="I31" s="243"/>
      <c r="J31" s="244"/>
      <c r="K31" s="200"/>
      <c r="L31" s="198"/>
      <c r="M31" s="198"/>
    </row>
    <row r="32" spans="1:13" s="306" customFormat="1" ht="11.25" hidden="1" customHeight="1" x14ac:dyDescent="0.2">
      <c r="A32" s="220"/>
      <c r="B32" s="243"/>
      <c r="C32" s="243"/>
      <c r="D32" s="242"/>
      <c r="E32" s="243"/>
      <c r="F32" s="243"/>
      <c r="G32" s="244"/>
      <c r="H32" s="243"/>
      <c r="I32" s="243"/>
      <c r="J32" s="244"/>
      <c r="K32" s="200"/>
      <c r="L32" s="198"/>
      <c r="M32" s="198"/>
    </row>
    <row r="33" spans="1:13" s="306" customFormat="1" ht="11.25" hidden="1" customHeight="1" x14ac:dyDescent="0.2">
      <c r="A33" s="220"/>
      <c r="B33" s="243"/>
      <c r="C33" s="243"/>
      <c r="D33" s="242"/>
      <c r="E33" s="243"/>
      <c r="F33" s="243"/>
      <c r="G33" s="244"/>
      <c r="H33" s="243"/>
      <c r="I33" s="243"/>
      <c r="J33" s="244"/>
      <c r="K33" s="200"/>
      <c r="L33" s="198"/>
      <c r="M33" s="198"/>
    </row>
    <row r="34" spans="1:13" s="306" customFormat="1" ht="11.25" hidden="1" customHeight="1" x14ac:dyDescent="0.2">
      <c r="A34" s="106"/>
      <c r="B34" s="243"/>
      <c r="C34" s="243"/>
      <c r="D34" s="243"/>
      <c r="E34" s="242"/>
      <c r="F34" s="243"/>
      <c r="G34" s="244"/>
      <c r="H34" s="243"/>
      <c r="I34" s="243"/>
      <c r="J34" s="244"/>
      <c r="K34" s="200"/>
      <c r="L34" s="198"/>
      <c r="M34" s="198"/>
    </row>
    <row r="35" spans="1:13" s="306" customFormat="1" ht="11.25" hidden="1" customHeight="1" x14ac:dyDescent="0.2">
      <c r="A35" s="220"/>
      <c r="B35" s="243"/>
      <c r="C35" s="243"/>
      <c r="D35" s="242"/>
      <c r="E35" s="243"/>
      <c r="F35" s="243"/>
      <c r="G35" s="244"/>
      <c r="H35" s="243"/>
      <c r="I35" s="243"/>
      <c r="J35" s="244"/>
      <c r="K35" s="200"/>
      <c r="L35" s="198"/>
      <c r="M35" s="198"/>
    </row>
    <row r="36" spans="1:13" s="306" customFormat="1" ht="11.25" hidden="1" customHeight="1" x14ac:dyDescent="0.2">
      <c r="A36" s="220"/>
      <c r="B36" s="243"/>
      <c r="C36" s="243"/>
      <c r="D36" s="242"/>
      <c r="E36" s="243"/>
      <c r="F36" s="243"/>
      <c r="G36" s="244"/>
      <c r="H36" s="243"/>
      <c r="I36" s="243"/>
      <c r="J36" s="244"/>
      <c r="K36" s="200"/>
      <c r="L36" s="198"/>
      <c r="M36" s="198"/>
    </row>
    <row r="37" spans="1:13" s="306" customFormat="1" ht="11.25" hidden="1" customHeight="1" x14ac:dyDescent="0.2">
      <c r="A37" s="220"/>
      <c r="B37" s="243"/>
      <c r="C37" s="243"/>
      <c r="D37" s="242"/>
      <c r="E37" s="243"/>
      <c r="F37" s="243"/>
      <c r="G37" s="244"/>
      <c r="H37" s="243"/>
      <c r="I37" s="243"/>
      <c r="J37" s="244"/>
      <c r="K37" s="200"/>
      <c r="L37" s="198"/>
      <c r="M37" s="198"/>
    </row>
    <row r="38" spans="1:13" s="306" customFormat="1" ht="11.25" hidden="1" customHeight="1" x14ac:dyDescent="0.2">
      <c r="A38" s="220"/>
      <c r="B38" s="243"/>
      <c r="C38" s="243"/>
      <c r="D38" s="242"/>
      <c r="E38" s="243"/>
      <c r="F38" s="243"/>
      <c r="G38" s="244"/>
      <c r="H38" s="243"/>
      <c r="I38" s="243"/>
      <c r="J38" s="244"/>
      <c r="K38" s="200"/>
      <c r="L38" s="198"/>
      <c r="M38" s="198"/>
    </row>
    <row r="39" spans="1:13" ht="11.25" customHeight="1" x14ac:dyDescent="0.15">
      <c r="A39" s="195" t="s">
        <v>729</v>
      </c>
      <c r="B39" s="384" t="s">
        <v>1757</v>
      </c>
      <c r="C39" s="372"/>
      <c r="D39" s="372"/>
      <c r="E39" s="372"/>
      <c r="F39" s="372"/>
      <c r="G39" s="372"/>
      <c r="H39" s="372"/>
      <c r="I39" s="372"/>
      <c r="J39" s="372"/>
      <c r="K39" s="372"/>
      <c r="L39" s="372"/>
      <c r="M39" s="373"/>
    </row>
    <row r="40" spans="1:13" ht="11.25" customHeight="1" x14ac:dyDescent="0.15">
      <c r="A40" s="195" t="s">
        <v>730</v>
      </c>
      <c r="B40" s="384"/>
      <c r="C40" s="372"/>
      <c r="D40" s="372"/>
      <c r="E40" s="372"/>
      <c r="F40" s="372"/>
      <c r="G40" s="372"/>
      <c r="H40" s="372"/>
      <c r="I40" s="372"/>
      <c r="J40" s="372"/>
      <c r="K40" s="372"/>
      <c r="L40" s="372"/>
      <c r="M40" s="373"/>
    </row>
    <row r="41" spans="1:13" ht="11.25" hidden="1" customHeight="1" x14ac:dyDescent="0.15">
      <c r="A41" s="195" t="s">
        <v>731</v>
      </c>
      <c r="B41" s="392"/>
      <c r="C41" s="393"/>
      <c r="D41" s="393"/>
      <c r="E41" s="393"/>
      <c r="F41" s="393"/>
      <c r="G41" s="393"/>
      <c r="H41" s="393"/>
      <c r="I41" s="393"/>
      <c r="J41" s="393"/>
      <c r="K41" s="393"/>
      <c r="L41" s="393"/>
      <c r="M41" s="399"/>
    </row>
    <row r="44" spans="1:13" s="303" customFormat="1" ht="11.25" customHeight="1" x14ac:dyDescent="0.2">
      <c r="A44" s="308" t="s">
        <v>18</v>
      </c>
      <c r="B44" s="193" t="s">
        <v>708</v>
      </c>
      <c r="C44" s="385">
        <v>7010401001</v>
      </c>
      <c r="D44" s="386"/>
      <c r="E44" s="308" t="s">
        <v>709</v>
      </c>
      <c r="F44" s="410" t="s">
        <v>206</v>
      </c>
      <c r="G44" s="411"/>
      <c r="H44" s="412"/>
      <c r="I44" s="308" t="s">
        <v>711</v>
      </c>
      <c r="J44" s="387" t="s">
        <v>397</v>
      </c>
      <c r="K44" s="388"/>
      <c r="L44" s="388"/>
      <c r="M44" s="389"/>
    </row>
    <row r="45" spans="1:13" s="100" customFormat="1" ht="11.25" customHeight="1" x14ac:dyDescent="0.2">
      <c r="A45" s="304" t="s">
        <v>712</v>
      </c>
      <c r="B45" s="305" t="s">
        <v>1758</v>
      </c>
      <c r="C45" s="413">
        <v>7010401002</v>
      </c>
      <c r="D45" s="414"/>
      <c r="E45" s="405" t="s">
        <v>1759</v>
      </c>
      <c r="F45" s="406"/>
      <c r="G45" s="406"/>
      <c r="H45" s="304" t="s">
        <v>712</v>
      </c>
      <c r="I45" s="305" t="s">
        <v>1758</v>
      </c>
      <c r="J45" s="413">
        <v>7070403001</v>
      </c>
      <c r="K45" s="414"/>
      <c r="L45" s="417" t="s">
        <v>1760</v>
      </c>
      <c r="M45" s="418"/>
    </row>
    <row r="46" spans="1:13" s="303" customFormat="1" ht="11.25" customHeight="1" x14ac:dyDescent="0.2">
      <c r="A46" s="308" t="s">
        <v>466</v>
      </c>
      <c r="B46" s="376" t="s">
        <v>1761</v>
      </c>
      <c r="C46" s="377"/>
      <c r="D46" s="378"/>
      <c r="E46" s="379"/>
      <c r="F46" s="380"/>
      <c r="G46" s="380"/>
      <c r="H46" s="380"/>
      <c r="I46" s="380"/>
      <c r="J46" s="380"/>
      <c r="K46" s="376"/>
      <c r="L46" s="377"/>
      <c r="M46" s="378"/>
    </row>
    <row r="47" spans="1:13" ht="11.25" customHeight="1" x14ac:dyDescent="0.15">
      <c r="A47" s="308" t="s">
        <v>713</v>
      </c>
      <c r="B47" s="381" t="s">
        <v>714</v>
      </c>
      <c r="C47" s="419"/>
      <c r="D47" s="419"/>
      <c r="E47" s="419"/>
      <c r="F47" s="419"/>
      <c r="G47" s="419"/>
      <c r="H47" s="419"/>
      <c r="I47" s="309" t="s">
        <v>715</v>
      </c>
      <c r="J47" s="381" t="s">
        <v>737</v>
      </c>
      <c r="K47" s="382"/>
      <c r="L47" s="382"/>
      <c r="M47" s="383"/>
    </row>
    <row r="48" spans="1:13" s="306" customFormat="1" ht="11.25" customHeight="1" x14ac:dyDescent="0.2">
      <c r="A48" s="195" t="s">
        <v>717</v>
      </c>
      <c r="B48" s="198" t="s">
        <v>961</v>
      </c>
      <c r="C48" s="198" t="s">
        <v>962</v>
      </c>
      <c r="D48" s="198" t="s">
        <v>963</v>
      </c>
      <c r="E48" s="199" t="s">
        <v>721</v>
      </c>
      <c r="F48" s="198"/>
      <c r="G48" s="198"/>
      <c r="H48" s="198"/>
      <c r="I48" s="198"/>
      <c r="J48" s="198"/>
      <c r="K48" s="200"/>
      <c r="L48" s="198"/>
      <c r="M48" s="198"/>
    </row>
    <row r="49" spans="1:13" s="306" customFormat="1" ht="11.25" customHeight="1" x14ac:dyDescent="0.2">
      <c r="A49" s="220" t="s">
        <v>397</v>
      </c>
      <c r="B49" s="243">
        <v>173</v>
      </c>
      <c r="C49" s="243">
        <v>420.2</v>
      </c>
      <c r="D49" s="243">
        <v>372.9</v>
      </c>
      <c r="E49" s="307">
        <v>16.05</v>
      </c>
      <c r="F49" s="243"/>
      <c r="G49" s="244"/>
      <c r="H49" s="243"/>
      <c r="I49" s="243"/>
      <c r="J49" s="244"/>
      <c r="K49" s="200"/>
      <c r="L49" s="198"/>
      <c r="M49" s="198"/>
    </row>
    <row r="50" spans="1:13" s="306" customFormat="1" ht="11.25" customHeight="1" x14ac:dyDescent="0.2">
      <c r="A50" s="106" t="s">
        <v>1496</v>
      </c>
      <c r="B50" s="243">
        <v>61.14</v>
      </c>
      <c r="C50" s="243">
        <v>18.5</v>
      </c>
      <c r="D50" s="243">
        <v>38.520000000000003</v>
      </c>
      <c r="E50" s="307">
        <v>6.64</v>
      </c>
      <c r="F50" s="243"/>
      <c r="G50" s="244"/>
      <c r="H50" s="243"/>
      <c r="I50" s="243"/>
      <c r="J50" s="244"/>
      <c r="K50" s="200"/>
      <c r="L50" s="198"/>
      <c r="M50" s="198"/>
    </row>
    <row r="51" spans="1:13" s="306" customFormat="1" ht="11.25" customHeight="1" x14ac:dyDescent="0.2">
      <c r="A51" s="220" t="s">
        <v>1762</v>
      </c>
      <c r="B51" s="243">
        <v>556</v>
      </c>
      <c r="C51" s="243">
        <v>585</v>
      </c>
      <c r="D51" s="243">
        <v>403</v>
      </c>
      <c r="E51" s="307">
        <v>38</v>
      </c>
      <c r="F51" s="243"/>
      <c r="G51" s="244"/>
      <c r="H51" s="243"/>
      <c r="I51" s="243"/>
      <c r="J51" s="244"/>
      <c r="K51" s="200"/>
      <c r="L51" s="198"/>
      <c r="M51" s="198"/>
    </row>
    <row r="52" spans="1:13" s="306" customFormat="1" ht="11.25" customHeight="1" x14ac:dyDescent="0.2">
      <c r="A52" s="220"/>
      <c r="B52" s="243"/>
      <c r="C52" s="243"/>
      <c r="D52" s="243"/>
      <c r="E52" s="242"/>
      <c r="F52" s="243"/>
      <c r="G52" s="244"/>
      <c r="H52" s="243"/>
      <c r="I52" s="243"/>
      <c r="J52" s="244"/>
      <c r="K52" s="200"/>
      <c r="L52" s="198"/>
      <c r="M52" s="198"/>
    </row>
    <row r="53" spans="1:13" s="306" customFormat="1" ht="11.25" hidden="1" customHeight="1" x14ac:dyDescent="0.2">
      <c r="A53" s="220"/>
      <c r="B53" s="243"/>
      <c r="C53" s="243"/>
      <c r="D53" s="242"/>
      <c r="E53" s="243"/>
      <c r="F53" s="243"/>
      <c r="G53" s="244"/>
      <c r="H53" s="243"/>
      <c r="I53" s="243"/>
      <c r="J53" s="244"/>
      <c r="K53" s="200"/>
      <c r="L53" s="198"/>
      <c r="M53" s="198"/>
    </row>
    <row r="54" spans="1:13" s="306" customFormat="1" ht="11.25" hidden="1" customHeight="1" x14ac:dyDescent="0.2">
      <c r="A54" s="220"/>
      <c r="B54" s="243"/>
      <c r="C54" s="243"/>
      <c r="D54" s="242"/>
      <c r="E54" s="243"/>
      <c r="F54" s="243"/>
      <c r="G54" s="244"/>
      <c r="H54" s="243"/>
      <c r="I54" s="243"/>
      <c r="J54" s="244"/>
      <c r="K54" s="200"/>
      <c r="L54" s="198"/>
      <c r="M54" s="198"/>
    </row>
    <row r="55" spans="1:13" s="306" customFormat="1" ht="11.25" hidden="1" customHeight="1" x14ac:dyDescent="0.2">
      <c r="A55" s="220"/>
      <c r="B55" s="243"/>
      <c r="C55" s="243"/>
      <c r="D55" s="242"/>
      <c r="E55" s="243"/>
      <c r="F55" s="243"/>
      <c r="G55" s="244"/>
      <c r="H55" s="243"/>
      <c r="I55" s="243"/>
      <c r="J55" s="244"/>
      <c r="K55" s="200"/>
      <c r="L55" s="198"/>
      <c r="M55" s="198"/>
    </row>
    <row r="56" spans="1:13" s="306" customFormat="1" ht="11.25" hidden="1" customHeight="1" x14ac:dyDescent="0.2">
      <c r="A56" s="220"/>
      <c r="B56" s="243"/>
      <c r="C56" s="243"/>
      <c r="D56" s="242"/>
      <c r="E56" s="243"/>
      <c r="F56" s="243"/>
      <c r="G56" s="244"/>
      <c r="H56" s="243"/>
      <c r="I56" s="243"/>
      <c r="J56" s="244"/>
      <c r="K56" s="200"/>
      <c r="L56" s="198"/>
      <c r="M56" s="198"/>
    </row>
    <row r="57" spans="1:13" s="306" customFormat="1" ht="11.25" hidden="1" customHeight="1" x14ac:dyDescent="0.2">
      <c r="A57" s="220"/>
      <c r="B57" s="243"/>
      <c r="C57" s="243"/>
      <c r="D57" s="242"/>
      <c r="E57" s="243"/>
      <c r="F57" s="243"/>
      <c r="G57" s="244"/>
      <c r="H57" s="243"/>
      <c r="I57" s="243"/>
      <c r="J57" s="244"/>
      <c r="K57" s="200"/>
      <c r="L57" s="198"/>
      <c r="M57" s="198"/>
    </row>
    <row r="58" spans="1:13" s="306" customFormat="1" ht="11.25" hidden="1" customHeight="1" x14ac:dyDescent="0.2">
      <c r="A58" s="220"/>
      <c r="B58" s="243"/>
      <c r="C58" s="243"/>
      <c r="D58" s="242"/>
      <c r="E58" s="243"/>
      <c r="F58" s="243"/>
      <c r="G58" s="244"/>
      <c r="H58" s="243"/>
      <c r="I58" s="243"/>
      <c r="J58" s="244"/>
      <c r="K58" s="200"/>
      <c r="L58" s="198"/>
      <c r="M58" s="198"/>
    </row>
    <row r="59" spans="1:13" ht="33.75" customHeight="1" x14ac:dyDescent="0.15">
      <c r="A59" s="195" t="s">
        <v>729</v>
      </c>
      <c r="B59" s="371" t="s">
        <v>1763</v>
      </c>
      <c r="C59" s="401"/>
      <c r="D59" s="401"/>
      <c r="E59" s="401"/>
      <c r="F59" s="401"/>
      <c r="G59" s="401"/>
      <c r="H59" s="401"/>
      <c r="I59" s="401"/>
      <c r="J59" s="401"/>
      <c r="K59" s="401"/>
      <c r="L59" s="401"/>
      <c r="M59" s="402"/>
    </row>
    <row r="60" spans="1:13" ht="11.25" customHeight="1" x14ac:dyDescent="0.15">
      <c r="A60" s="195" t="s">
        <v>730</v>
      </c>
      <c r="B60" s="384" t="s">
        <v>1764</v>
      </c>
      <c r="C60" s="372"/>
      <c r="D60" s="372"/>
      <c r="E60" s="372"/>
      <c r="F60" s="372"/>
      <c r="G60" s="372"/>
      <c r="H60" s="372"/>
      <c r="I60" s="372"/>
      <c r="J60" s="372"/>
      <c r="K60" s="372"/>
      <c r="L60" s="372"/>
      <c r="M60" s="373"/>
    </row>
    <row r="61" spans="1:13" ht="11.25" customHeight="1" x14ac:dyDescent="0.15">
      <c r="A61" s="195" t="s">
        <v>731</v>
      </c>
      <c r="B61" s="384" t="s">
        <v>1765</v>
      </c>
      <c r="C61" s="372"/>
      <c r="D61" s="372"/>
      <c r="E61" s="372"/>
      <c r="F61" s="372"/>
      <c r="G61" s="372"/>
      <c r="H61" s="372"/>
      <c r="I61" s="372"/>
      <c r="J61" s="372"/>
      <c r="K61" s="372"/>
      <c r="L61" s="372"/>
      <c r="M61" s="373"/>
    </row>
    <row r="64" spans="1:13" s="303" customFormat="1" ht="11.25" customHeight="1" x14ac:dyDescent="0.2">
      <c r="A64" s="308" t="s">
        <v>18</v>
      </c>
      <c r="B64" s="193" t="s">
        <v>708</v>
      </c>
      <c r="C64" s="385">
        <v>7010402001</v>
      </c>
      <c r="D64" s="386"/>
      <c r="E64" s="308" t="s">
        <v>709</v>
      </c>
      <c r="F64" s="410" t="s">
        <v>206</v>
      </c>
      <c r="G64" s="411"/>
      <c r="H64" s="412"/>
      <c r="I64" s="308" t="s">
        <v>711</v>
      </c>
      <c r="J64" s="387" t="s">
        <v>1766</v>
      </c>
      <c r="K64" s="388"/>
      <c r="L64" s="388"/>
      <c r="M64" s="389"/>
    </row>
    <row r="65" spans="1:13" s="100" customFormat="1" ht="11.25" customHeight="1" x14ac:dyDescent="0.2">
      <c r="A65" s="304" t="s">
        <v>712</v>
      </c>
      <c r="B65" s="305"/>
      <c r="C65" s="413"/>
      <c r="D65" s="414"/>
      <c r="E65" s="415"/>
      <c r="F65" s="416"/>
      <c r="G65" s="416"/>
      <c r="H65" s="304" t="s">
        <v>712</v>
      </c>
      <c r="I65" s="305"/>
      <c r="J65" s="413"/>
      <c r="K65" s="414"/>
      <c r="L65" s="417"/>
      <c r="M65" s="418"/>
    </row>
    <row r="66" spans="1:13" s="303" customFormat="1" ht="11.25" customHeight="1" x14ac:dyDescent="0.2">
      <c r="A66" s="308" t="s">
        <v>466</v>
      </c>
      <c r="B66" s="376" t="s">
        <v>1755</v>
      </c>
      <c r="C66" s="377"/>
      <c r="D66" s="378"/>
      <c r="E66" s="379" t="s">
        <v>1767</v>
      </c>
      <c r="F66" s="380"/>
      <c r="G66" s="380"/>
      <c r="H66" s="380"/>
      <c r="I66" s="380"/>
      <c r="J66" s="380"/>
      <c r="K66" s="376"/>
      <c r="L66" s="377"/>
      <c r="M66" s="378"/>
    </row>
    <row r="67" spans="1:13" ht="11.25" customHeight="1" x14ac:dyDescent="0.15">
      <c r="A67" s="308" t="s">
        <v>713</v>
      </c>
      <c r="B67" s="381" t="s">
        <v>714</v>
      </c>
      <c r="C67" s="419"/>
      <c r="D67" s="419"/>
      <c r="E67" s="419"/>
      <c r="F67" s="419"/>
      <c r="G67" s="419"/>
      <c r="H67" s="419"/>
      <c r="I67" s="309" t="s">
        <v>715</v>
      </c>
      <c r="J67" s="381" t="s">
        <v>737</v>
      </c>
      <c r="K67" s="382"/>
      <c r="L67" s="382"/>
      <c r="M67" s="383"/>
    </row>
    <row r="68" spans="1:13" s="306" customFormat="1" ht="11.25" customHeight="1" x14ac:dyDescent="0.2">
      <c r="A68" s="195" t="s">
        <v>717</v>
      </c>
      <c r="B68" s="198" t="s">
        <v>961</v>
      </c>
      <c r="C68" s="198" t="s">
        <v>962</v>
      </c>
      <c r="D68" s="198" t="s">
        <v>963</v>
      </c>
      <c r="E68" s="199" t="s">
        <v>721</v>
      </c>
      <c r="F68" s="198"/>
      <c r="G68" s="198"/>
      <c r="H68" s="198"/>
      <c r="I68" s="198"/>
      <c r="J68" s="198"/>
      <c r="K68" s="200"/>
      <c r="L68" s="198"/>
      <c r="M68" s="198"/>
    </row>
    <row r="69" spans="1:13" s="306" customFormat="1" ht="11.25" customHeight="1" x14ac:dyDescent="0.2">
      <c r="A69" s="106" t="s">
        <v>1768</v>
      </c>
      <c r="B69" s="243">
        <v>230</v>
      </c>
      <c r="C69" s="243">
        <v>80</v>
      </c>
      <c r="D69" s="243">
        <v>140</v>
      </c>
      <c r="E69" s="307">
        <v>1.4</v>
      </c>
      <c r="F69" s="243"/>
      <c r="G69" s="244"/>
      <c r="H69" s="243"/>
      <c r="I69" s="243"/>
      <c r="J69" s="244"/>
      <c r="K69" s="200"/>
      <c r="L69" s="198"/>
      <c r="M69" s="198"/>
    </row>
    <row r="70" spans="1:13" s="306" customFormat="1" ht="11.25" customHeight="1" x14ac:dyDescent="0.2">
      <c r="A70" s="106" t="s">
        <v>1769</v>
      </c>
      <c r="B70" s="243">
        <v>60</v>
      </c>
      <c r="C70" s="243">
        <v>90</v>
      </c>
      <c r="D70" s="243">
        <v>140</v>
      </c>
      <c r="E70" s="242">
        <v>0.45</v>
      </c>
      <c r="F70" s="243"/>
      <c r="G70" s="244"/>
      <c r="H70" s="243"/>
      <c r="I70" s="243"/>
      <c r="J70" s="244"/>
      <c r="K70" s="200"/>
      <c r="L70" s="198"/>
      <c r="M70" s="198"/>
    </row>
    <row r="71" spans="1:13" s="306" customFormat="1" ht="11.25" customHeight="1" x14ac:dyDescent="0.2">
      <c r="A71" s="106"/>
      <c r="B71" s="243"/>
      <c r="C71" s="243"/>
      <c r="D71" s="242"/>
      <c r="E71" s="243"/>
      <c r="F71" s="243"/>
      <c r="G71" s="244"/>
      <c r="H71" s="243"/>
      <c r="I71" s="243"/>
      <c r="J71" s="244"/>
      <c r="K71" s="200"/>
      <c r="L71" s="198"/>
      <c r="M71" s="198"/>
    </row>
    <row r="72" spans="1:13" s="306" customFormat="1" ht="11.25" hidden="1" customHeight="1" x14ac:dyDescent="0.2">
      <c r="A72" s="220"/>
      <c r="B72" s="243"/>
      <c r="C72" s="243"/>
      <c r="D72" s="243"/>
      <c r="E72" s="242"/>
      <c r="F72" s="243"/>
      <c r="G72" s="244"/>
      <c r="H72" s="243"/>
      <c r="I72" s="243"/>
      <c r="J72" s="244"/>
      <c r="K72" s="200"/>
      <c r="L72" s="198"/>
      <c r="M72" s="198"/>
    </row>
    <row r="73" spans="1:13" s="306" customFormat="1" ht="11.25" hidden="1" customHeight="1" x14ac:dyDescent="0.2">
      <c r="A73" s="220"/>
      <c r="B73" s="243"/>
      <c r="C73" s="243"/>
      <c r="D73" s="242"/>
      <c r="E73" s="243"/>
      <c r="F73" s="243"/>
      <c r="G73" s="244"/>
      <c r="H73" s="243"/>
      <c r="I73" s="243"/>
      <c r="J73" s="244"/>
      <c r="K73" s="200"/>
      <c r="L73" s="198"/>
      <c r="M73" s="198"/>
    </row>
    <row r="74" spans="1:13" s="306" customFormat="1" ht="11.25" hidden="1" customHeight="1" x14ac:dyDescent="0.2">
      <c r="A74" s="220"/>
      <c r="B74" s="243"/>
      <c r="C74" s="243"/>
      <c r="D74" s="242"/>
      <c r="E74" s="243"/>
      <c r="F74" s="243"/>
      <c r="G74" s="244"/>
      <c r="H74" s="243"/>
      <c r="I74" s="243"/>
      <c r="J74" s="244"/>
      <c r="K74" s="200"/>
      <c r="L74" s="198"/>
      <c r="M74" s="198"/>
    </row>
    <row r="75" spans="1:13" s="306" customFormat="1" ht="11.25" hidden="1" customHeight="1" x14ac:dyDescent="0.2">
      <c r="A75" s="220"/>
      <c r="B75" s="243"/>
      <c r="C75" s="243"/>
      <c r="D75" s="242"/>
      <c r="E75" s="243"/>
      <c r="F75" s="243"/>
      <c r="G75" s="244"/>
      <c r="H75" s="243"/>
      <c r="I75" s="243"/>
      <c r="J75" s="244"/>
      <c r="K75" s="200"/>
      <c r="L75" s="198"/>
      <c r="M75" s="198"/>
    </row>
    <row r="76" spans="1:13" s="306" customFormat="1" ht="11.25" hidden="1" customHeight="1" x14ac:dyDescent="0.2">
      <c r="A76" s="220"/>
      <c r="B76" s="243"/>
      <c r="C76" s="243"/>
      <c r="D76" s="242"/>
      <c r="E76" s="243"/>
      <c r="F76" s="243"/>
      <c r="G76" s="244"/>
      <c r="H76" s="243"/>
      <c r="I76" s="243"/>
      <c r="J76" s="244"/>
      <c r="K76" s="200"/>
      <c r="L76" s="198"/>
      <c r="M76" s="198"/>
    </row>
    <row r="77" spans="1:13" s="306" customFormat="1" ht="11.25" hidden="1" customHeight="1" x14ac:dyDescent="0.2">
      <c r="A77" s="220"/>
      <c r="B77" s="243"/>
      <c r="C77" s="243"/>
      <c r="D77" s="242"/>
      <c r="E77" s="243"/>
      <c r="F77" s="243"/>
      <c r="G77" s="244"/>
      <c r="H77" s="243"/>
      <c r="I77" s="243"/>
      <c r="J77" s="244"/>
      <c r="K77" s="200"/>
      <c r="L77" s="198"/>
      <c r="M77" s="198"/>
    </row>
    <row r="78" spans="1:13" s="306" customFormat="1" ht="11.25" hidden="1" customHeight="1" x14ac:dyDescent="0.2">
      <c r="A78" s="220"/>
      <c r="B78" s="243"/>
      <c r="C78" s="243"/>
      <c r="D78" s="242"/>
      <c r="E78" s="243"/>
      <c r="F78" s="243"/>
      <c r="G78" s="244"/>
      <c r="H78" s="243"/>
      <c r="I78" s="243"/>
      <c r="J78" s="244"/>
      <c r="K78" s="200"/>
      <c r="L78" s="198"/>
      <c r="M78" s="198"/>
    </row>
    <row r="79" spans="1:13" ht="11.25" customHeight="1" x14ac:dyDescent="0.15">
      <c r="A79" s="195" t="s">
        <v>729</v>
      </c>
      <c r="B79" s="371" t="s">
        <v>1770</v>
      </c>
      <c r="C79" s="401"/>
      <c r="D79" s="401"/>
      <c r="E79" s="401"/>
      <c r="F79" s="401"/>
      <c r="G79" s="401"/>
      <c r="H79" s="401"/>
      <c r="I79" s="401"/>
      <c r="J79" s="401"/>
      <c r="K79" s="401"/>
      <c r="L79" s="401"/>
      <c r="M79" s="402"/>
    </row>
    <row r="80" spans="1:13" ht="11.25" customHeight="1" x14ac:dyDescent="0.15">
      <c r="A80" s="195" t="s">
        <v>730</v>
      </c>
      <c r="B80" s="384"/>
      <c r="C80" s="372"/>
      <c r="D80" s="372"/>
      <c r="E80" s="372"/>
      <c r="F80" s="372"/>
      <c r="G80" s="372"/>
      <c r="H80" s="372"/>
      <c r="I80" s="372"/>
      <c r="J80" s="372"/>
      <c r="K80" s="372"/>
      <c r="L80" s="372"/>
      <c r="M80" s="373"/>
    </row>
    <row r="81" spans="1:13" ht="11.25" hidden="1" customHeight="1" x14ac:dyDescent="0.15">
      <c r="A81" s="195" t="s">
        <v>731</v>
      </c>
      <c r="B81" s="384"/>
      <c r="C81" s="372"/>
      <c r="D81" s="372"/>
      <c r="E81" s="372"/>
      <c r="F81" s="372"/>
      <c r="G81" s="372"/>
      <c r="H81" s="372"/>
      <c r="I81" s="372"/>
      <c r="J81" s="372"/>
      <c r="K81" s="372"/>
      <c r="L81" s="372"/>
      <c r="M81" s="373"/>
    </row>
  </sheetData>
  <sheetProtection algorithmName="SHA-512" hashValue="tnP3ojTZMLnMeV2yM/4ToUmCqXqXCiOQNGwpX9jOXI7ze/Yqp4koiFxIS+6vNzL07ERWpeVrF6dp9rqm1T8evw==" saltValue="fLoU5L+fCNIsqTj5f/Z1sQ==" spinCount="100000" sheet="1" objects="1" scenarios="1"/>
  <mergeCells count="60">
    <mergeCell ref="B80:M80"/>
    <mergeCell ref="B81:M81"/>
    <mergeCell ref="B66:D66"/>
    <mergeCell ref="E66:J66"/>
    <mergeCell ref="K66:M66"/>
    <mergeCell ref="B67:H67"/>
    <mergeCell ref="J67:M67"/>
    <mergeCell ref="B79:M79"/>
    <mergeCell ref="C65:D65"/>
    <mergeCell ref="E65:G65"/>
    <mergeCell ref="J65:K65"/>
    <mergeCell ref="L65:M65"/>
    <mergeCell ref="B46:D46"/>
    <mergeCell ref="E46:J46"/>
    <mergeCell ref="K46:M46"/>
    <mergeCell ref="B47:H47"/>
    <mergeCell ref="J47:M47"/>
    <mergeCell ref="B59:M59"/>
    <mergeCell ref="B60:M60"/>
    <mergeCell ref="B61:M61"/>
    <mergeCell ref="C64:D64"/>
    <mergeCell ref="F64:H64"/>
    <mergeCell ref="J64:M64"/>
    <mergeCell ref="C45:D45"/>
    <mergeCell ref="E45:G45"/>
    <mergeCell ref="J45:K45"/>
    <mergeCell ref="L45:M45"/>
    <mergeCell ref="B25:D25"/>
    <mergeCell ref="E25:J25"/>
    <mergeCell ref="K25:M25"/>
    <mergeCell ref="B26:H26"/>
    <mergeCell ref="J26:M26"/>
    <mergeCell ref="B39:M39"/>
    <mergeCell ref="B40:M40"/>
    <mergeCell ref="B41:M41"/>
    <mergeCell ref="C44:D44"/>
    <mergeCell ref="F44:H44"/>
    <mergeCell ref="J44:M44"/>
    <mergeCell ref="C24:D24"/>
    <mergeCell ref="E24:G24"/>
    <mergeCell ref="J24:K24"/>
    <mergeCell ref="L24:M24"/>
    <mergeCell ref="B4:D4"/>
    <mergeCell ref="E4:J4"/>
    <mergeCell ref="K4:M4"/>
    <mergeCell ref="B5:H5"/>
    <mergeCell ref="J5:M5"/>
    <mergeCell ref="B18:M18"/>
    <mergeCell ref="B19:M19"/>
    <mergeCell ref="B20:M20"/>
    <mergeCell ref="C23:D23"/>
    <mergeCell ref="F23:H23"/>
    <mergeCell ref="J23:M23"/>
    <mergeCell ref="C2:D2"/>
    <mergeCell ref="F2:H2"/>
    <mergeCell ref="J2:M2"/>
    <mergeCell ref="C3:D3"/>
    <mergeCell ref="E3:G3"/>
    <mergeCell ref="J3:K3"/>
    <mergeCell ref="L3:M3"/>
  </mergeCells>
  <phoneticPr fontId="2"/>
  <hyperlinks>
    <hyperlink ref="E4" r:id="rId1" xr:uid="{CDCBE67C-F7E6-4799-AFF4-0E8B78D8E44E}"/>
  </hyperlinks>
  <pageMargins left="0.70866141732283472" right="0.51181102362204722" top="0.74803149606299213" bottom="0.74803149606299213" header="0.31496062992125984" footer="0.31496062992125984"/>
  <pageSetup paperSize="9" orientation="portrait" r:id="rId2"/>
  <headerFooter>
    <oddFooter xml:space="preserve">&amp;R&amp;6&amp;A&amp;P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4C4BE-A7BF-46DD-80E0-B19CC93486A8}">
  <dimension ref="A1:J36"/>
  <sheetViews>
    <sheetView topLeftCell="A23" zoomScaleNormal="100" zoomScaleSheetLayoutView="100" workbookViewId="0">
      <selection sqref="A1:XFD1048576"/>
    </sheetView>
  </sheetViews>
  <sheetFormatPr defaultRowHeight="13.2" x14ac:dyDescent="0.2"/>
  <cols>
    <col min="1" max="1" width="7" style="33" bestFit="1" customWidth="1"/>
    <col min="2" max="2" width="8.109375" style="33" bestFit="1" customWidth="1"/>
    <col min="3" max="3" width="28" style="33" bestFit="1" customWidth="1"/>
    <col min="4" max="5" width="11.44140625" style="315" customWidth="1"/>
    <col min="6" max="6" width="5.88671875" style="33" bestFit="1" customWidth="1"/>
    <col min="7" max="8" width="11.44140625" style="316" customWidth="1"/>
    <col min="9" max="10" width="11.44140625" style="33" customWidth="1"/>
    <col min="11" max="16384" width="8.88671875" style="33"/>
  </cols>
  <sheetData>
    <row r="1" spans="1:10" ht="27.75" customHeight="1" x14ac:dyDescent="0.2">
      <c r="A1" s="20" t="s">
        <v>316</v>
      </c>
      <c r="B1" s="20" t="s">
        <v>315</v>
      </c>
      <c r="C1" s="20"/>
      <c r="D1" s="37" t="s">
        <v>628</v>
      </c>
      <c r="E1" s="37" t="s">
        <v>629</v>
      </c>
      <c r="F1" s="20" t="s">
        <v>314</v>
      </c>
      <c r="G1" s="38" t="s">
        <v>630</v>
      </c>
      <c r="H1" s="38" t="s">
        <v>1796</v>
      </c>
      <c r="I1" s="38" t="s">
        <v>1795</v>
      </c>
      <c r="J1" s="38" t="s">
        <v>1797</v>
      </c>
    </row>
    <row r="2" spans="1:10" ht="13.5" customHeight="1" x14ac:dyDescent="0.4">
      <c r="A2" s="20">
        <v>177</v>
      </c>
      <c r="B2" s="22">
        <v>2083011</v>
      </c>
      <c r="C2" s="20" t="s">
        <v>17</v>
      </c>
      <c r="D2" s="21">
        <v>2.8637241291342841</v>
      </c>
      <c r="E2" s="21">
        <v>3.1647509343301401</v>
      </c>
      <c r="F2" s="20" t="s">
        <v>310</v>
      </c>
      <c r="G2" s="39">
        <v>5.6694457124994786</v>
      </c>
      <c r="H2" s="39">
        <v>6.2654022547872961</v>
      </c>
      <c r="I2" s="314"/>
      <c r="J2" s="314"/>
    </row>
    <row r="3" spans="1:10" ht="13.5" customHeight="1" x14ac:dyDescent="0.4">
      <c r="A3" s="20">
        <v>197</v>
      </c>
      <c r="B3" s="22">
        <v>2211012</v>
      </c>
      <c r="C3" s="20" t="s">
        <v>14</v>
      </c>
      <c r="D3" s="21">
        <v>2.1214446486057872</v>
      </c>
      <c r="E3" s="21">
        <v>2.4755013307179783</v>
      </c>
      <c r="F3" s="20" t="s">
        <v>310</v>
      </c>
      <c r="G3" s="39">
        <v>3.733387053772633</v>
      </c>
      <c r="H3" s="39">
        <v>4.3564674787877538</v>
      </c>
      <c r="I3" s="314"/>
      <c r="J3" s="314"/>
    </row>
    <row r="4" spans="1:10" ht="13.5" customHeight="1" x14ac:dyDescent="0.4">
      <c r="A4" s="20">
        <v>201</v>
      </c>
      <c r="B4" s="22">
        <v>2211016</v>
      </c>
      <c r="C4" s="20" t="s">
        <v>309</v>
      </c>
      <c r="D4" s="21" t="s">
        <v>318</v>
      </c>
      <c r="E4" s="21" t="s">
        <v>318</v>
      </c>
      <c r="F4" s="20" t="s">
        <v>318</v>
      </c>
      <c r="G4" s="39">
        <v>4.1282796529996286</v>
      </c>
      <c r="H4" s="39">
        <v>4.8059081990723813</v>
      </c>
      <c r="I4" s="314"/>
      <c r="J4" s="314"/>
    </row>
    <row r="5" spans="1:10" ht="13.5" customHeight="1" x14ac:dyDescent="0.4">
      <c r="A5" s="20">
        <v>217</v>
      </c>
      <c r="B5" s="22">
        <v>2521031</v>
      </c>
      <c r="C5" s="20" t="s">
        <v>16</v>
      </c>
      <c r="D5" s="21">
        <v>0.2334488216647006</v>
      </c>
      <c r="E5" s="21">
        <v>0.24097299350411144</v>
      </c>
      <c r="F5" s="20" t="s">
        <v>310</v>
      </c>
      <c r="G5" s="39">
        <v>6.9456030602262553</v>
      </c>
      <c r="H5" s="39">
        <v>7.1694633075422178</v>
      </c>
      <c r="I5" s="314"/>
      <c r="J5" s="314"/>
    </row>
    <row r="6" spans="1:10" ht="13.5" customHeight="1" x14ac:dyDescent="0.4">
      <c r="A6" s="20">
        <v>219</v>
      </c>
      <c r="B6" s="22">
        <v>2531012</v>
      </c>
      <c r="C6" s="20" t="s">
        <v>301</v>
      </c>
      <c r="D6" s="21" t="s">
        <v>318</v>
      </c>
      <c r="E6" s="21" t="s">
        <v>318</v>
      </c>
      <c r="F6" s="20" t="s">
        <v>318</v>
      </c>
      <c r="G6" s="39">
        <v>7.140419812256237</v>
      </c>
      <c r="H6" s="39">
        <v>7.5291908224890376</v>
      </c>
      <c r="I6" s="314"/>
      <c r="J6" s="314"/>
    </row>
    <row r="7" spans="1:10" ht="13.5" customHeight="1" x14ac:dyDescent="0.4">
      <c r="A7" s="20">
        <v>221</v>
      </c>
      <c r="B7" s="22">
        <v>2591011</v>
      </c>
      <c r="C7" s="20" t="s">
        <v>404</v>
      </c>
      <c r="D7" s="21">
        <v>1.1539999999999999</v>
      </c>
      <c r="E7" s="21">
        <v>1.2110000000000001</v>
      </c>
      <c r="F7" s="20" t="s">
        <v>310</v>
      </c>
      <c r="G7" s="39">
        <v>6.1723676839617703</v>
      </c>
      <c r="H7" s="39">
        <v>6.4766627442611187</v>
      </c>
      <c r="I7" s="314"/>
      <c r="J7" s="314"/>
    </row>
    <row r="8" spans="1:10" ht="13.5" customHeight="1" x14ac:dyDescent="0.4">
      <c r="A8" s="20">
        <v>236</v>
      </c>
      <c r="B8" s="22">
        <v>2622011</v>
      </c>
      <c r="C8" s="20" t="s">
        <v>13</v>
      </c>
      <c r="D8" s="21">
        <v>2.5299999999999998</v>
      </c>
      <c r="E8" s="21">
        <v>2.5939999999999999</v>
      </c>
      <c r="F8" s="20" t="s">
        <v>310</v>
      </c>
      <c r="G8" s="39">
        <v>12.360462181630416</v>
      </c>
      <c r="H8" s="39">
        <v>12.670941211888088</v>
      </c>
      <c r="I8" s="311"/>
      <c r="J8" s="314"/>
    </row>
    <row r="9" spans="1:10" ht="13.5" customHeight="1" x14ac:dyDescent="0.4">
      <c r="A9" s="20">
        <v>252</v>
      </c>
      <c r="B9" s="22">
        <v>2721011</v>
      </c>
      <c r="C9" s="20" t="s">
        <v>1</v>
      </c>
      <c r="D9" s="21">
        <v>8.3982110838001258</v>
      </c>
      <c r="E9" s="21">
        <v>8.8809999763315872</v>
      </c>
      <c r="F9" s="20" t="s">
        <v>311</v>
      </c>
      <c r="G9" s="39">
        <v>5.1263212671051122</v>
      </c>
      <c r="H9" s="39">
        <v>5.421018666659668</v>
      </c>
      <c r="I9" s="314"/>
      <c r="J9" s="314"/>
    </row>
    <row r="10" spans="1:10" ht="13.5" customHeight="1" x14ac:dyDescent="0.4">
      <c r="A10" s="20">
        <v>253</v>
      </c>
      <c r="B10" s="22">
        <v>2721021</v>
      </c>
      <c r="C10" s="20" t="s">
        <v>302</v>
      </c>
      <c r="D10" s="21">
        <v>5.6144491065803728E-2</v>
      </c>
      <c r="E10" s="21">
        <v>6.037591072184844E-2</v>
      </c>
      <c r="F10" s="20" t="s">
        <v>312</v>
      </c>
      <c r="G10" s="39">
        <v>5.3759681584731114</v>
      </c>
      <c r="H10" s="39">
        <v>5.7811366247679077</v>
      </c>
      <c r="I10" s="314"/>
      <c r="J10" s="314"/>
    </row>
    <row r="11" spans="1:10" ht="13.5" customHeight="1" x14ac:dyDescent="0.4">
      <c r="A11" s="20">
        <v>254</v>
      </c>
      <c r="B11" s="22">
        <v>2729011</v>
      </c>
      <c r="C11" s="20" t="s">
        <v>408</v>
      </c>
      <c r="D11" s="21">
        <v>5.49</v>
      </c>
      <c r="E11" s="21">
        <v>5.774</v>
      </c>
      <c r="F11" s="20" t="s">
        <v>310</v>
      </c>
      <c r="G11" s="39">
        <v>5.2627517167210236</v>
      </c>
      <c r="H11" s="39">
        <v>5.5352696663157275</v>
      </c>
      <c r="I11" s="314"/>
      <c r="J11" s="314"/>
    </row>
    <row r="12" spans="1:10" ht="13.5" customHeight="1" x14ac:dyDescent="0.4">
      <c r="A12" s="20">
        <v>260</v>
      </c>
      <c r="B12" s="22">
        <v>2812011</v>
      </c>
      <c r="C12" s="20" t="s">
        <v>15</v>
      </c>
      <c r="D12" s="21">
        <v>2.8271334010962113</v>
      </c>
      <c r="E12" s="21">
        <v>2.9681589627471392</v>
      </c>
      <c r="F12" s="20" t="s">
        <v>310</v>
      </c>
      <c r="G12" s="39">
        <v>4.0025117040087359</v>
      </c>
      <c r="H12" s="39">
        <v>4.2021685227684662</v>
      </c>
      <c r="I12" s="314"/>
      <c r="J12" s="314"/>
    </row>
    <row r="13" spans="1:10" ht="13.5" customHeight="1" x14ac:dyDescent="0.4">
      <c r="A13" s="20">
        <v>262</v>
      </c>
      <c r="B13" s="22">
        <v>2899011</v>
      </c>
      <c r="C13" s="20" t="s">
        <v>303</v>
      </c>
      <c r="D13" s="21">
        <v>2.8212754217893994</v>
      </c>
      <c r="E13" s="21">
        <v>2.9425215603898924</v>
      </c>
      <c r="F13" s="20" t="s">
        <v>310</v>
      </c>
      <c r="G13" s="39">
        <v>5.2026919242861878</v>
      </c>
      <c r="H13" s="39">
        <v>5.4262809795325495</v>
      </c>
      <c r="I13" s="314"/>
      <c r="J13" s="314"/>
    </row>
    <row r="14" spans="1:10" ht="13.5" customHeight="1" x14ac:dyDescent="0.4">
      <c r="A14" s="20">
        <v>263</v>
      </c>
      <c r="B14" s="22">
        <v>2899021</v>
      </c>
      <c r="C14" s="20" t="s">
        <v>304</v>
      </c>
      <c r="D14" s="21">
        <v>1.8444953148747658</v>
      </c>
      <c r="E14" s="21">
        <v>1.927876992997873</v>
      </c>
      <c r="F14" s="20" t="s">
        <v>310</v>
      </c>
      <c r="G14" s="39">
        <v>4.7580713521578568</v>
      </c>
      <c r="H14" s="39">
        <v>4.9731632370615273</v>
      </c>
      <c r="I14" s="314"/>
      <c r="J14" s="314"/>
    </row>
    <row r="15" spans="1:10" ht="13.5" customHeight="1" x14ac:dyDescent="0.4">
      <c r="A15" s="20">
        <v>272</v>
      </c>
      <c r="B15" s="22">
        <v>2911031</v>
      </c>
      <c r="C15" s="20" t="s">
        <v>5</v>
      </c>
      <c r="D15" s="21">
        <v>3.6302469688716377</v>
      </c>
      <c r="E15" s="21">
        <v>3.8315617678957103</v>
      </c>
      <c r="F15" s="20" t="s">
        <v>310</v>
      </c>
      <c r="G15" s="39">
        <v>3.3399123151632071</v>
      </c>
      <c r="H15" s="39">
        <v>3.5251266496838407</v>
      </c>
      <c r="I15" s="314"/>
      <c r="J15" s="314"/>
    </row>
    <row r="16" spans="1:10" ht="13.5" customHeight="1" x14ac:dyDescent="0.4">
      <c r="A16" s="20">
        <v>298</v>
      </c>
      <c r="B16" s="22">
        <v>3111011</v>
      </c>
      <c r="C16" s="20" t="s">
        <v>405</v>
      </c>
      <c r="D16" s="21" t="s">
        <v>406</v>
      </c>
      <c r="E16" s="21" t="s">
        <v>406</v>
      </c>
      <c r="F16" s="20" t="s">
        <v>310</v>
      </c>
      <c r="G16" s="39">
        <v>2.4992944853029115</v>
      </c>
      <c r="H16" s="39">
        <v>2.7928200392875837</v>
      </c>
      <c r="I16" s="314"/>
      <c r="J16" s="314"/>
    </row>
    <row r="17" spans="1:10" ht="13.5" customHeight="1" x14ac:dyDescent="0.4">
      <c r="A17" s="20">
        <v>305</v>
      </c>
      <c r="B17" s="22">
        <v>3115011</v>
      </c>
      <c r="C17" s="20" t="s">
        <v>501</v>
      </c>
      <c r="D17" s="21">
        <v>257.36529598777298</v>
      </c>
      <c r="E17" s="21">
        <v>280.85758753251713</v>
      </c>
      <c r="F17" s="20" t="s">
        <v>502</v>
      </c>
      <c r="G17" s="39">
        <v>2.6452104752896095</v>
      </c>
      <c r="H17" s="39">
        <v>2.8866651572202544</v>
      </c>
      <c r="I17" s="314"/>
      <c r="J17" s="314"/>
    </row>
    <row r="18" spans="1:10" ht="13.5" customHeight="1" x14ac:dyDescent="0.4">
      <c r="A18" s="20">
        <v>309</v>
      </c>
      <c r="B18" s="22">
        <v>3211031</v>
      </c>
      <c r="C18" s="20" t="s">
        <v>407</v>
      </c>
      <c r="D18" s="21">
        <v>13.513</v>
      </c>
      <c r="E18" s="21">
        <v>19.257999999999999</v>
      </c>
      <c r="F18" s="20" t="s">
        <v>310</v>
      </c>
      <c r="G18" s="39">
        <v>2.8491610458849852</v>
      </c>
      <c r="H18" s="39">
        <v>4.060543182901112</v>
      </c>
      <c r="I18" s="314"/>
      <c r="J18" s="314"/>
    </row>
    <row r="19" spans="1:10" ht="13.5" customHeight="1" x14ac:dyDescent="0.4">
      <c r="A19" s="20">
        <v>313</v>
      </c>
      <c r="B19" s="22">
        <v>3299099</v>
      </c>
      <c r="C19" s="20" t="s">
        <v>409</v>
      </c>
      <c r="D19" s="21">
        <v>9.5419999999999998</v>
      </c>
      <c r="E19" s="21">
        <v>10.374000000000001</v>
      </c>
      <c r="F19" s="20" t="s">
        <v>310</v>
      </c>
      <c r="G19" s="39">
        <v>2.9845125254976987</v>
      </c>
      <c r="H19" s="39">
        <v>3.2448270023161432</v>
      </c>
      <c r="I19" s="314"/>
      <c r="J19" s="314"/>
    </row>
    <row r="20" spans="1:10" ht="13.5" customHeight="1" x14ac:dyDescent="0.4">
      <c r="A20" s="20">
        <v>314</v>
      </c>
      <c r="B20" s="22">
        <v>3311011</v>
      </c>
      <c r="C20" s="20" t="s">
        <v>6</v>
      </c>
      <c r="D20" s="21">
        <v>4.1477992082587773</v>
      </c>
      <c r="E20" s="21">
        <v>4.4443246338897229</v>
      </c>
      <c r="F20" s="20" t="s">
        <v>310</v>
      </c>
      <c r="G20" s="39">
        <v>3.6330837896976163</v>
      </c>
      <c r="H20" s="39">
        <v>3.892812301856047</v>
      </c>
      <c r="I20" s="314"/>
      <c r="J20" s="314"/>
    </row>
    <row r="21" spans="1:10" ht="13.5" customHeight="1" x14ac:dyDescent="0.4">
      <c r="A21" s="20">
        <v>315</v>
      </c>
      <c r="B21" s="22">
        <v>3311012</v>
      </c>
      <c r="C21" s="20" t="s">
        <v>305</v>
      </c>
      <c r="D21" s="21">
        <v>11.945926375251467</v>
      </c>
      <c r="E21" s="21">
        <v>12.809946094567065</v>
      </c>
      <c r="F21" s="20" t="s">
        <v>313</v>
      </c>
      <c r="G21" s="39">
        <v>3.5210538127211577</v>
      </c>
      <c r="H21" s="39">
        <v>3.775723047353738</v>
      </c>
      <c r="I21" s="311"/>
      <c r="J21" s="314"/>
    </row>
    <row r="22" spans="1:10" ht="13.5" customHeight="1" x14ac:dyDescent="0.4">
      <c r="A22" s="20">
        <v>316</v>
      </c>
      <c r="B22" s="22">
        <v>3311021</v>
      </c>
      <c r="C22" s="20" t="s">
        <v>3</v>
      </c>
      <c r="D22" s="21">
        <v>4.4070478967548423</v>
      </c>
      <c r="E22" s="21">
        <f>4.66684058970186-I22</f>
        <v>4.6498025011632285</v>
      </c>
      <c r="F22" s="20" t="s">
        <v>310</v>
      </c>
      <c r="G22" s="39">
        <v>3.4957598817906472</v>
      </c>
      <c r="H22" s="39">
        <f>3.70183272122025-J22</f>
        <v>3.6883177634137776</v>
      </c>
      <c r="I22" s="312">
        <v>1.7038088538631438E-2</v>
      </c>
      <c r="J22" s="313">
        <v>1.3514957806472437E-2</v>
      </c>
    </row>
    <row r="23" spans="1:10" ht="13.5" customHeight="1" x14ac:dyDescent="0.4">
      <c r="A23" s="20">
        <v>317</v>
      </c>
      <c r="B23" s="22">
        <v>3311031</v>
      </c>
      <c r="C23" s="20" t="s">
        <v>306</v>
      </c>
      <c r="D23" s="21">
        <v>4.4370732077669182</v>
      </c>
      <c r="E23" s="21">
        <f>4.97772223196932-I23</f>
        <v>4.8347511074304474</v>
      </c>
      <c r="F23" s="20" t="s">
        <v>310</v>
      </c>
      <c r="G23" s="39">
        <v>2.8067595850899987</v>
      </c>
      <c r="H23" s="39">
        <f>3.1487579609999-J23</f>
        <v>3.0583187107553598</v>
      </c>
      <c r="I23" s="312">
        <v>0.14297112453887276</v>
      </c>
      <c r="J23" s="313">
        <v>9.0439250244540206E-2</v>
      </c>
    </row>
    <row r="24" spans="1:10" ht="13.5" customHeight="1" x14ac:dyDescent="0.4">
      <c r="A24" s="20">
        <v>318</v>
      </c>
      <c r="B24" s="22">
        <v>3311041</v>
      </c>
      <c r="C24" s="20" t="s">
        <v>0</v>
      </c>
      <c r="D24" s="21">
        <v>5.0249107781262348</v>
      </c>
      <c r="E24" s="21">
        <v>5.3829537497099214</v>
      </c>
      <c r="F24" s="20" t="s">
        <v>310</v>
      </c>
      <c r="G24" s="39">
        <v>2.6721183913003483</v>
      </c>
      <c r="H24" s="39">
        <v>2.8625164404377221</v>
      </c>
      <c r="I24" s="314"/>
      <c r="J24" s="314"/>
    </row>
    <row r="25" spans="1:10" ht="13.5" customHeight="1" x14ac:dyDescent="0.4">
      <c r="A25" s="20">
        <v>320</v>
      </c>
      <c r="B25" s="22">
        <v>3311099</v>
      </c>
      <c r="C25" s="20" t="s">
        <v>4</v>
      </c>
      <c r="D25" s="21">
        <v>4.7906550621660298</v>
      </c>
      <c r="E25" s="21">
        <v>5.2246730679946083</v>
      </c>
      <c r="F25" s="20" t="s">
        <v>310</v>
      </c>
      <c r="G25" s="39">
        <v>2.6317503511892664</v>
      </c>
      <c r="H25" s="39">
        <v>2.8701785044250334</v>
      </c>
      <c r="I25" s="314"/>
      <c r="J25" s="314"/>
    </row>
    <row r="26" spans="1:10" ht="13.5" customHeight="1" x14ac:dyDescent="0.4">
      <c r="A26" s="20">
        <v>323</v>
      </c>
      <c r="B26" s="22">
        <v>3331011</v>
      </c>
      <c r="C26" s="20" t="s">
        <v>503</v>
      </c>
      <c r="D26" s="21" t="s">
        <v>318</v>
      </c>
      <c r="E26" s="21" t="s">
        <v>318</v>
      </c>
      <c r="F26" s="20" t="s">
        <v>318</v>
      </c>
      <c r="G26" s="39">
        <v>2.0207948833847476</v>
      </c>
      <c r="H26" s="39">
        <v>2.3525175028582246</v>
      </c>
      <c r="I26" s="314"/>
      <c r="J26" s="314"/>
    </row>
    <row r="27" spans="1:10" ht="13.5" customHeight="1" x14ac:dyDescent="0.4">
      <c r="A27" s="20">
        <v>325</v>
      </c>
      <c r="B27" s="22">
        <v>3399011</v>
      </c>
      <c r="C27" s="20" t="s">
        <v>12</v>
      </c>
      <c r="D27" s="21">
        <v>12.665782328288095</v>
      </c>
      <c r="E27" s="21">
        <v>14.525540640193688</v>
      </c>
      <c r="F27" s="20" t="s">
        <v>310</v>
      </c>
      <c r="G27" s="39">
        <v>2.6419658292107679</v>
      </c>
      <c r="H27" s="39">
        <v>3.0298943268979208</v>
      </c>
      <c r="I27" s="314"/>
      <c r="J27" s="314"/>
    </row>
    <row r="28" spans="1:10" ht="13.5" customHeight="1" x14ac:dyDescent="0.4">
      <c r="A28" s="20">
        <v>326</v>
      </c>
      <c r="B28" s="22">
        <v>3399021</v>
      </c>
      <c r="C28" s="20" t="s">
        <v>11</v>
      </c>
      <c r="D28" s="21">
        <v>5.9721428124280846</v>
      </c>
      <c r="E28" s="21">
        <v>6.5988922412333375</v>
      </c>
      <c r="F28" s="20" t="s">
        <v>310</v>
      </c>
      <c r="G28" s="39">
        <v>2.5282073399572473</v>
      </c>
      <c r="H28" s="39">
        <v>2.793531287489444</v>
      </c>
      <c r="I28" s="314"/>
      <c r="J28" s="314"/>
    </row>
    <row r="29" spans="1:10" ht="13.5" customHeight="1" x14ac:dyDescent="0.4">
      <c r="A29" s="20">
        <v>327</v>
      </c>
      <c r="B29" s="22">
        <v>3399031</v>
      </c>
      <c r="C29" s="20" t="s">
        <v>7</v>
      </c>
      <c r="D29" s="21">
        <v>4.9477407076350648</v>
      </c>
      <c r="E29" s="21">
        <v>5.3261806830436571</v>
      </c>
      <c r="F29" s="20" t="s">
        <v>310</v>
      </c>
      <c r="G29" s="39">
        <v>3.5766144084892697</v>
      </c>
      <c r="H29" s="39">
        <v>3.8501804558583244</v>
      </c>
      <c r="I29" s="314"/>
      <c r="J29" s="314"/>
    </row>
    <row r="30" spans="1:10" ht="13.5" customHeight="1" x14ac:dyDescent="0.4">
      <c r="A30" s="20">
        <v>328</v>
      </c>
      <c r="B30" s="22">
        <v>3399099</v>
      </c>
      <c r="C30" s="20" t="s">
        <v>307</v>
      </c>
      <c r="D30" s="21" t="s">
        <v>318</v>
      </c>
      <c r="E30" s="21" t="s">
        <v>318</v>
      </c>
      <c r="F30" s="20" t="s">
        <v>318</v>
      </c>
      <c r="G30" s="39">
        <v>2.8961136773376865</v>
      </c>
      <c r="H30" s="39">
        <v>4.0293084627190066</v>
      </c>
      <c r="I30" s="314"/>
      <c r="J30" s="314"/>
    </row>
    <row r="31" spans="1:10" ht="13.5" customHeight="1" x14ac:dyDescent="0.4">
      <c r="A31" s="20">
        <v>329</v>
      </c>
      <c r="B31" s="22">
        <v>3411011</v>
      </c>
      <c r="C31" s="20" t="s">
        <v>8</v>
      </c>
      <c r="D31" s="21">
        <v>8.9786008284373597</v>
      </c>
      <c r="E31" s="21">
        <v>10.023892430417314</v>
      </c>
      <c r="F31" s="20" t="s">
        <v>310</v>
      </c>
      <c r="G31" s="39">
        <v>2.2741111521657551</v>
      </c>
      <c r="H31" s="39">
        <v>2.5388639053785882</v>
      </c>
      <c r="I31" s="314"/>
      <c r="J31" s="314"/>
    </row>
    <row r="32" spans="1:10" ht="13.5" customHeight="1" x14ac:dyDescent="0.4">
      <c r="A32" s="20">
        <v>333</v>
      </c>
      <c r="B32" s="22">
        <v>3411099</v>
      </c>
      <c r="C32" s="20" t="s">
        <v>10</v>
      </c>
      <c r="D32" s="21">
        <v>7.4968141279907012</v>
      </c>
      <c r="E32" s="21">
        <v>8.3142728838978606</v>
      </c>
      <c r="F32" s="20" t="s">
        <v>310</v>
      </c>
      <c r="G32" s="39">
        <v>1.9075775998252369</v>
      </c>
      <c r="H32" s="39">
        <v>2.115581424506888</v>
      </c>
      <c r="I32" s="314"/>
      <c r="J32" s="314"/>
    </row>
    <row r="33" spans="1:10" ht="13.5" customHeight="1" x14ac:dyDescent="0.4">
      <c r="A33" s="20">
        <v>334</v>
      </c>
      <c r="B33" s="22">
        <v>3412011</v>
      </c>
      <c r="C33" s="20" t="s">
        <v>308</v>
      </c>
      <c r="D33" s="21">
        <v>93.326488866678631</v>
      </c>
      <c r="E33" s="21">
        <v>106.33951367939191</v>
      </c>
      <c r="F33" s="20" t="s">
        <v>313</v>
      </c>
      <c r="G33" s="39">
        <v>2.2861744215444837</v>
      </c>
      <c r="H33" s="39">
        <v>2.6049482748740367</v>
      </c>
      <c r="I33" s="314"/>
      <c r="J33" s="314"/>
    </row>
    <row r="34" spans="1:10" ht="13.5" customHeight="1" x14ac:dyDescent="0.4">
      <c r="A34" s="20">
        <v>335</v>
      </c>
      <c r="B34" s="22">
        <v>3412021</v>
      </c>
      <c r="C34" s="20" t="s">
        <v>9</v>
      </c>
      <c r="D34" s="21">
        <v>8.9363163633332974</v>
      </c>
      <c r="E34" s="21">
        <v>10.208609795037926</v>
      </c>
      <c r="F34" s="20" t="s">
        <v>310</v>
      </c>
      <c r="G34" s="39">
        <v>2.3743609127889331</v>
      </c>
      <c r="H34" s="39">
        <v>2.7124066657607719</v>
      </c>
      <c r="I34" s="314"/>
      <c r="J34" s="314"/>
    </row>
    <row r="35" spans="1:10" ht="13.5" customHeight="1" x14ac:dyDescent="0.4">
      <c r="A35" s="20">
        <v>336</v>
      </c>
      <c r="B35" s="22">
        <v>3421011</v>
      </c>
      <c r="C35" s="20" t="s">
        <v>210</v>
      </c>
      <c r="D35" s="21">
        <v>254.16320694755748</v>
      </c>
      <c r="E35" s="21">
        <v>299.55947164182845</v>
      </c>
      <c r="F35" s="20" t="s">
        <v>313</v>
      </c>
      <c r="G35" s="39">
        <v>2.052696468325526</v>
      </c>
      <c r="H35" s="39">
        <v>2.4193299922420235</v>
      </c>
      <c r="I35" s="314"/>
      <c r="J35" s="314"/>
    </row>
    <row r="36" spans="1:10" ht="13.5" customHeight="1" x14ac:dyDescent="0.2">
      <c r="A36" s="20">
        <v>999</v>
      </c>
      <c r="B36" s="22">
        <v>9999999</v>
      </c>
      <c r="C36" s="20" t="s">
        <v>317</v>
      </c>
      <c r="D36" s="21" t="s">
        <v>318</v>
      </c>
      <c r="E36" s="21" t="s">
        <v>318</v>
      </c>
      <c r="F36" s="20" t="s">
        <v>318</v>
      </c>
      <c r="G36" s="20" t="s">
        <v>318</v>
      </c>
      <c r="H36" s="20" t="s">
        <v>318</v>
      </c>
      <c r="I36" s="314"/>
      <c r="J36" s="314"/>
    </row>
  </sheetData>
  <sheetProtection algorithmName="SHA-512" hashValue="QGtWI49xu7tO3GssK5tPidbBqu+VcBrclVIpfXyoOwfT4zLywP6BDaL6athA/Wio6Rso5eSjjVVtls75IIrA/g==" saltValue="tZrHDLqzrQqJouul81Ie+g==" spinCount="100000"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90" fitToHeight="0" orientation="landscape" horizontalDpi="4294967293" r:id="rId1"/>
  <headerFooter>
    <oddFooter>&amp;R&amp;8&amp;P/&amp;N</oddFooter>
  </headerFooter>
  <rowBreaks count="2" manualBreakCount="2">
    <brk id="74" max="16383" man="1"/>
    <brk id="1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必ずお読みください</vt:lpstr>
      <vt:lpstr>「本表」電気設備のWLC原単位・係数</vt:lpstr>
      <vt:lpstr>「別表」第2編_電力設備工事</vt:lpstr>
      <vt:lpstr>「別表」第3編_受変電設備工事</vt:lpstr>
      <vt:lpstr>「別表」第4編_電力貯蔵設備工事</vt:lpstr>
      <vt:lpstr>「別表」第5編_発電設備工事</vt:lpstr>
      <vt:lpstr>「別表」第6編_通信・情報設備工事</vt:lpstr>
      <vt:lpstr>「別表」第7編_中央監視設備工事</vt:lpstr>
      <vt:lpstr>排出量原単位（AIJ-LCA）_電気設備抜粋_v102</vt:lpstr>
      <vt:lpstr>「別表」第3編_受変電設備工事!Print_Area</vt:lpstr>
      <vt:lpstr>「別表」第4編_電力貯蔵設備工事!Print_Area</vt:lpstr>
      <vt:lpstr>「別表」第5編_発電設備工事!Print_Area</vt:lpstr>
      <vt:lpstr>「別表」第6編_通信・情報設備工事!Print_Area</vt:lpstr>
      <vt:lpstr>「本表」電気設備のWLC原単位・係数!Print_Area</vt:lpstr>
      <vt:lpstr>「本表」電気設備のWLC原単位・係数!Print_Titles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株式会社日建設計</dc:creator>
  <cp:lastModifiedBy>滝澤 総</cp:lastModifiedBy>
  <cp:lastPrinted>2024-12-04T03:44:29Z</cp:lastPrinted>
  <dcterms:created xsi:type="dcterms:W3CDTF">2002-02-14T10:28:55Z</dcterms:created>
  <dcterms:modified xsi:type="dcterms:W3CDTF">2024-12-04T03:48:27Z</dcterms:modified>
</cp:coreProperties>
</file>